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330" windowWidth="27720" windowHeight="13575"/>
  </bookViews>
  <sheets>
    <sheet name="demographics" sheetId="1" r:id="rId1"/>
    <sheet name="Overall result summary" sheetId="2" r:id="rId2"/>
    <sheet name="gender result summary" sheetId="3" r:id="rId3"/>
    <sheet name="Race&amp;Ethnicity result summary" sheetId="4" r:id="rId4"/>
    <sheet name="trends across disciplines" sheetId="6" r:id="rId5"/>
  </sheets>
  <definedNames>
    <definedName name="_xlnm._FilterDatabase" localSheetId="1" hidden="1">'Overall result summary'!$A$2:$I$50</definedName>
    <definedName name="_xlnm._FilterDatabase" localSheetId="4" hidden="1">'trends across disciplines'!$A$4:$HY$116</definedName>
    <definedName name="_xlnm.Print_Area" localSheetId="2">'gender result summary'!$A$1:$E$27</definedName>
    <definedName name="_xlnm.Print_Area" localSheetId="1">'Overall result summary'!$A$1:$F$47</definedName>
    <definedName name="_xlnm.Print_Area" localSheetId="4">'trends across disciplines'!$A$1:$AD$148</definedName>
    <definedName name="_xlnm.Print_Titles" localSheetId="2">'gender result summary'!$1:$2</definedName>
    <definedName name="_xlnm.Print_Titles" localSheetId="1">'Overall result summary'!$1:$2</definedName>
    <definedName name="_xlnm.Print_Titles" localSheetId="3">'Race&amp;Ethnicity result summary'!$1:$2</definedName>
    <definedName name="_xlnm.Print_Titles" localSheetId="4">'trends across disciplines'!$A:$I,'trends across disciplines'!$2:$4</definedName>
  </definedNames>
  <calcPr calcId="125725"/>
</workbook>
</file>

<file path=xl/calcChain.xml><?xml version="1.0" encoding="utf-8"?>
<calcChain xmlns="http://schemas.openxmlformats.org/spreadsheetml/2006/main">
  <c r="T148" i="6"/>
  <c r="R148"/>
  <c r="Q148"/>
  <c r="P148"/>
  <c r="O148"/>
  <c r="N148"/>
  <c r="M148"/>
  <c r="L148"/>
  <c r="K148"/>
  <c r="J148"/>
  <c r="R147"/>
  <c r="Q147"/>
  <c r="P147"/>
  <c r="O147"/>
  <c r="N147"/>
  <c r="M147"/>
  <c r="L147"/>
  <c r="K147"/>
  <c r="J147"/>
  <c r="R146"/>
  <c r="Q146"/>
  <c r="P146"/>
  <c r="O146"/>
  <c r="N146"/>
  <c r="M146"/>
  <c r="L146"/>
  <c r="K146"/>
  <c r="J146"/>
  <c r="T145"/>
  <c r="R145"/>
  <c r="Q145"/>
  <c r="P145"/>
  <c r="O145"/>
  <c r="N145"/>
  <c r="M145"/>
  <c r="L145"/>
  <c r="K145"/>
  <c r="J145"/>
  <c r="T144"/>
  <c r="R144"/>
  <c r="Q144"/>
  <c r="P144"/>
  <c r="O144"/>
  <c r="N144"/>
  <c r="M144"/>
  <c r="L144"/>
  <c r="K144"/>
  <c r="J144"/>
  <c r="R143"/>
  <c r="Q143"/>
  <c r="P143"/>
  <c r="O143"/>
  <c r="N143"/>
  <c r="M143"/>
  <c r="L143"/>
  <c r="K143"/>
  <c r="J143"/>
  <c r="T142"/>
  <c r="R142"/>
  <c r="Q142"/>
  <c r="P142"/>
  <c r="O142"/>
  <c r="N142"/>
  <c r="M142"/>
  <c r="L142"/>
  <c r="K142"/>
  <c r="J142"/>
  <c r="R141"/>
  <c r="Q141"/>
  <c r="P141"/>
  <c r="O141"/>
  <c r="N141"/>
  <c r="M141"/>
  <c r="L141"/>
  <c r="K141"/>
  <c r="J141"/>
  <c r="T140"/>
  <c r="S140"/>
  <c r="R140"/>
  <c r="Q140"/>
  <c r="P140"/>
  <c r="O140"/>
  <c r="N140"/>
  <c r="M140"/>
  <c r="L140"/>
  <c r="K140"/>
  <c r="J140"/>
  <c r="T139"/>
  <c r="R139"/>
  <c r="Q139"/>
  <c r="P139"/>
  <c r="O139"/>
  <c r="N139"/>
  <c r="M139"/>
  <c r="L139"/>
  <c r="K139"/>
  <c r="J139"/>
  <c r="T137"/>
  <c r="T136"/>
  <c r="S136"/>
  <c r="T131"/>
  <c r="T130"/>
  <c r="T129"/>
  <c r="T125"/>
  <c r="T124"/>
  <c r="T123"/>
  <c r="T121"/>
  <c r="T120"/>
  <c r="T119"/>
  <c r="T118"/>
  <c r="R112"/>
  <c r="Q112"/>
  <c r="P112"/>
  <c r="O112"/>
  <c r="N112"/>
  <c r="M112"/>
  <c r="L112"/>
  <c r="K112"/>
  <c r="J112"/>
  <c r="AD110"/>
  <c r="AD109"/>
  <c r="AD108"/>
  <c r="AD107"/>
  <c r="AD105"/>
  <c r="AD103"/>
  <c r="AD101"/>
  <c r="AD100"/>
  <c r="AD99"/>
  <c r="AD98"/>
  <c r="AD97"/>
  <c r="AD95"/>
  <c r="AD94"/>
  <c r="AD93"/>
  <c r="AD92"/>
  <c r="AD91"/>
  <c r="AD90"/>
  <c r="AD89"/>
  <c r="AD88"/>
  <c r="AD87"/>
  <c r="AD86"/>
  <c r="AD85"/>
  <c r="AD84"/>
  <c r="AD83"/>
  <c r="AD82"/>
  <c r="AD81"/>
  <c r="AD80"/>
  <c r="AD79"/>
  <c r="AD78"/>
  <c r="AD77"/>
  <c r="AD76"/>
  <c r="AD75"/>
  <c r="AD74"/>
  <c r="AD73"/>
  <c r="AD72"/>
  <c r="AD71"/>
  <c r="AD70"/>
  <c r="AD68"/>
  <c r="AD67"/>
  <c r="AD66"/>
  <c r="AD65"/>
  <c r="AD64"/>
  <c r="AD63"/>
  <c r="AD62"/>
  <c r="AD61"/>
  <c r="AD60"/>
  <c r="AD59"/>
  <c r="AD58"/>
  <c r="AD57"/>
  <c r="AD56"/>
  <c r="AD55"/>
  <c r="AD54"/>
  <c r="AD53"/>
  <c r="AD52"/>
  <c r="AD51"/>
  <c r="AD50"/>
  <c r="AD49"/>
  <c r="AM48"/>
  <c r="AL48"/>
  <c r="AK48"/>
  <c r="AJ48"/>
  <c r="AI48"/>
  <c r="AH48"/>
  <c r="AG48"/>
  <c r="AF48"/>
  <c r="AE48"/>
  <c r="AD48"/>
  <c r="AD47"/>
  <c r="AD46"/>
  <c r="AD45"/>
  <c r="AD44"/>
  <c r="AD43"/>
  <c r="AD42"/>
  <c r="AD41"/>
  <c r="AD40"/>
  <c r="AD39"/>
  <c r="AD38"/>
  <c r="AD37"/>
  <c r="AD36"/>
  <c r="AD35"/>
  <c r="AD34"/>
  <c r="AD33"/>
  <c r="AD32"/>
  <c r="AD31"/>
  <c r="AD30"/>
  <c r="AD29"/>
  <c r="AD28"/>
  <c r="AD27"/>
  <c r="AD26"/>
  <c r="AD25"/>
  <c r="AD24"/>
  <c r="AD23"/>
  <c r="AD22"/>
  <c r="AD21"/>
  <c r="AD20"/>
  <c r="AD19"/>
  <c r="AD18"/>
  <c r="AD17"/>
  <c r="AD16"/>
  <c r="AD15"/>
  <c r="AD14"/>
  <c r="AD13"/>
  <c r="AD12"/>
  <c r="AD11"/>
  <c r="AD10"/>
  <c r="AD9"/>
  <c r="AD8"/>
  <c r="AD7"/>
  <c r="AD6"/>
  <c r="AD5"/>
  <c r="I55" i="1"/>
  <c r="H55"/>
  <c r="F55"/>
  <c r="E55"/>
  <c r="D55"/>
  <c r="B55"/>
</calcChain>
</file>

<file path=xl/sharedStrings.xml><?xml version="1.0" encoding="utf-8"?>
<sst xmlns="http://schemas.openxmlformats.org/spreadsheetml/2006/main" count="1652" uniqueCount="705">
  <si>
    <t>Collaborative on Academic Careers in Higher Education (COACHE) 
2009-10 Demographic information</t>
  </si>
  <si>
    <t>76% Response rate (100/131)</t>
  </si>
  <si>
    <t>Gender</t>
  </si>
  <si>
    <t>N</t>
  </si>
  <si>
    <t>%</t>
  </si>
  <si>
    <t>Race/ Ethnicity</t>
  </si>
  <si>
    <t>Male</t>
  </si>
  <si>
    <t>Caucasian</t>
  </si>
  <si>
    <t>Female</t>
  </si>
  <si>
    <t>Minority</t>
  </si>
  <si>
    <t>American Indian</t>
  </si>
  <si>
    <t>Asian</t>
  </si>
  <si>
    <t>African American</t>
  </si>
  <si>
    <t>Hispanic</t>
  </si>
  <si>
    <t>Other/Multi-racial</t>
  </si>
  <si>
    <t>Education:</t>
  </si>
  <si>
    <t>97% of Respondents have a doctorate</t>
  </si>
  <si>
    <t>Appointment Information</t>
  </si>
  <si>
    <t>1st Tenure Appointment?</t>
  </si>
  <si>
    <t>Assistant Professor</t>
  </si>
  <si>
    <t>1st Year of current appointment:</t>
  </si>
  <si>
    <t>Additional information:</t>
  </si>
  <si>
    <t>Number of Children?</t>
  </si>
  <si>
    <t>Number of other dependents?</t>
  </si>
  <si>
    <r>
      <rPr>
        <u/>
        <sz val="10"/>
        <rFont val="Arial"/>
        <family val="2"/>
      </rPr>
      <t>&gt;</t>
    </r>
    <r>
      <rPr>
        <sz val="10"/>
        <rFont val="Arial"/>
        <family val="2"/>
      </rPr>
      <t xml:space="preserve"> 3</t>
    </r>
  </si>
  <si>
    <t>Spouse/significant other employment:</t>
  </si>
  <si>
    <t>Single</t>
  </si>
  <si>
    <t>Not employed</t>
  </si>
  <si>
    <t>Full-time at UA</t>
  </si>
  <si>
    <t>Full-time elsewhere</t>
  </si>
  <si>
    <t>Part-time at UA</t>
  </si>
  <si>
    <t>Part-time elsewhere</t>
  </si>
  <si>
    <t>Comparison Institutions:</t>
  </si>
  <si>
    <t>Peer 5 Institutions:</t>
  </si>
  <si>
    <t>Auburn</t>
  </si>
  <si>
    <t>Alabama</t>
  </si>
  <si>
    <t>Clemson</t>
  </si>
  <si>
    <t>Kansas</t>
  </si>
  <si>
    <t>Tennessee</t>
  </si>
  <si>
    <t>Comparable Institutions (Universities)</t>
  </si>
  <si>
    <t>Control</t>
  </si>
  <si>
    <t>Count</t>
  </si>
  <si>
    <t>Carnegie Classification</t>
  </si>
  <si>
    <t>Very High Research</t>
  </si>
  <si>
    <t>High Research</t>
  </si>
  <si>
    <t>Doctoral</t>
  </si>
  <si>
    <t>Master's</t>
  </si>
  <si>
    <t>Baccalaureate</t>
  </si>
  <si>
    <t>Public</t>
  </si>
  <si>
    <t>Private</t>
  </si>
  <si>
    <t>International</t>
  </si>
  <si>
    <t>n/a</t>
  </si>
  <si>
    <t>Total</t>
  </si>
  <si>
    <t>2009-10 COACHE Tenure-Track Faculty Job Satisfaction Survey - Overall Results
UA Faculty compared to Peer 5 Faculty</t>
  </si>
  <si>
    <t>Theme</t>
  </si>
  <si>
    <t>Category</t>
  </si>
  <si>
    <t>Inference</t>
  </si>
  <si>
    <t>Significant?
P &lt; 0.05</t>
  </si>
  <si>
    <t>UA Different from Peer Institutions (count)</t>
  </si>
  <si>
    <t>Survey Question</t>
  </si>
  <si>
    <t>Tenure</t>
  </si>
  <si>
    <t>Anticipation of Tenure</t>
  </si>
  <si>
    <t>The clarity of the tenure process, criteria, standards, and body of evidence was rated lower by UA faculty than faculty at 4 of the 5 peer institutions.  No difference was found between UA faculty and 1 peer institution.</t>
  </si>
  <si>
    <t>4 of 5</t>
  </si>
  <si>
    <t>19, 20, 21, 22</t>
  </si>
  <si>
    <t>UA faculty believe that tenure decisions are not made primarily on performance-based criteria.  UA faculty significantly differed from 3 peer institutions but were not different from the other 2 peer institutions.</t>
  </si>
  <si>
    <t>3 of 5</t>
  </si>
  <si>
    <t>27A</t>
  </si>
  <si>
    <t xml:space="preserve">UA faculty rated the effectiveness of the formal review and written summary significantly lower than the faculty of 2 of 5 peer institutions but the UA was not different from the remaining 3 institutions.  
</t>
  </si>
  <si>
    <t>2 of 5</t>
  </si>
  <si>
    <t>34B3, 34B4</t>
  </si>
  <si>
    <t>UA faculty's sense of whether or not they will receive tenure and the consistency of messages* from senior colleagues about tenure requirements were rated lower than 1 peer but did not differ from the remaining 4 peers.</t>
  </si>
  <si>
    <t>0.05 
* = 0.07</t>
  </si>
  <si>
    <t>1 of 5</t>
  </si>
  <si>
    <t>23, 26</t>
  </si>
  <si>
    <t>No differences were found between UA faculty and the faculty of the 5 peer institutions regarding the importance of performance reviews or written summaries</t>
  </si>
  <si>
    <t>NS</t>
  </si>
  <si>
    <t>-</t>
  </si>
  <si>
    <t>34A3, 34A4</t>
  </si>
  <si>
    <t>Expectations for Scholarship - Colleagueship</t>
  </si>
  <si>
    <t xml:space="preserve">UA faculty reported less clarity of expectations in the teacher and scholar role than 2 peer institutions but no differences were found when compared to the other 3 peers.  </t>
  </si>
  <si>
    <t>24A, 24B</t>
  </si>
  <si>
    <t>UA faculty ranked the reasonableness of expectations on the role of being a teacher  significantly lower than 1 peer but did not differ from the remaining 4 peers.</t>
  </si>
  <si>
    <t>25B</t>
  </si>
  <si>
    <t xml:space="preserve">There were no differences detected between UA faculty and all 5 peers in regard to the reasonableness of expectations of the role of a scholar </t>
  </si>
  <si>
    <t>25A</t>
  </si>
  <si>
    <t>No differences were found between UA faculty and Peer 5 faculty regarding clarity and reasonableness of expectations as a departmental colleague, advisor to students, a campus citizen or as a member of the larger community</t>
  </si>
  <si>
    <t>24C, 24D, 24E, 24F, 25C, 25D</t>
  </si>
  <si>
    <t>Nature of Work</t>
  </si>
  <si>
    <t>Overall Satisfaction: Workload - Services &amp; Facilities</t>
  </si>
  <si>
    <t>UA faculty rated the importance of professional assistance for improving teaching significantly higher than all 5 peers</t>
  </si>
  <si>
    <t>5 of 5</t>
  </si>
  <si>
    <t>34A6</t>
  </si>
  <si>
    <t>The UA faculty rated the effectiveness of professional assistance for improving teaching significantly higher than 2 of the peers.  No difference was found between UA faculty and faculty at 3 of the peer institutions regarding effectiveness.</t>
  </si>
  <si>
    <t>34B6</t>
  </si>
  <si>
    <t>UA faculty were significantly more satisfied with the quality of facilities than faculty at 1 peer institution.  No differences were found between UA and the remaining 4 peers.</t>
  </si>
  <si>
    <t>No differences were found between UA faculty and Peer 5 faculty regarding satisfaction with computing services and clerical/administrative services.</t>
  </si>
  <si>
    <t>33A, 33D</t>
  </si>
  <si>
    <t>No differences were detected between UA faculty and Peer 5 faculty regarding satisfaction with the way time is spent as a faculty member</t>
  </si>
  <si>
    <t>No differences were detected between UA faculty and Peer 5 faculty regarding satisfaction with access to GA's, teaching fellows, etc.</t>
  </si>
  <si>
    <t>Satisfaction with Teaching</t>
  </si>
  <si>
    <t>No difference was found between UA faculty and Peer 5 faculty on the level of satisfaction of  number of students taught, the quality of undergraduate and graduate students, the availability of teaching services, the number and level of courses taught, the amount of influence over the courses taught or the course content</t>
  </si>
  <si>
    <t>29A, 29B,29C,29D, 29E, 29F, 29G, 33C</t>
  </si>
  <si>
    <t>Satisfaction with Research</t>
  </si>
  <si>
    <t xml:space="preserve">UA faculty rated the importance of professional assistance in obtaining externally funded grants lower than the faculty of the Peer 5 </t>
  </si>
  <si>
    <t>34A5</t>
  </si>
  <si>
    <t>UA faculty rated the effectiveness of professional assistance in obtaining externally funded grants lower than one Peer 5 institution but no differences were detected compared to the remaining 4 peers</t>
  </si>
  <si>
    <t>34B5</t>
  </si>
  <si>
    <t>UA faculty rated satisfaction with research services lower than 1 peer institution but did not differ from the remaining 4 peers.</t>
  </si>
  <si>
    <t>33B</t>
  </si>
  <si>
    <t>No difference was detected between UA faculty and Peer 5 faculty regarding the importance and effectiveness of travel funds to present/conduct research.</t>
  </si>
  <si>
    <t>34A7, 34B7</t>
  </si>
  <si>
    <t>No differences were detected between UA faculty and peer faculty regarding the importance &amp; effectiveness of paid/unpaid research leave, expectations to secure external funding, and the influence over focus of research.</t>
  </si>
  <si>
    <t>30C, 30D, 34A8, 34B8</t>
  </si>
  <si>
    <t>There were no differences in satisfaction with the amount of time UA and Peer 5 faculty have to conduct research/creative work</t>
  </si>
  <si>
    <t>30B</t>
  </si>
  <si>
    <t>Policies &amp; Practices</t>
  </si>
  <si>
    <t>Institutional &amp; Departmental Support of Work/Life Balance</t>
  </si>
  <si>
    <t>UA faculty are less satisfied with their balance between professional and personal time than Peer 5 faculty</t>
  </si>
  <si>
    <t>No differences were found between UA faculty and Peer 5 faculty regarding the importance and effectiveness of placing upper limits on committee assignments.</t>
  </si>
  <si>
    <t>34A10, 34B10</t>
  </si>
  <si>
    <t>No differences were found between UA faculty and Peer 5 faculty regarding the importance and effectiveness of an upper limit on teaching obligations.</t>
  </si>
  <si>
    <t>34A11, 34B11</t>
  </si>
  <si>
    <t>No differences were found between UA faculty and Peer 5 faculty regarding: 
- their institution does what it can to make having and raising children compatible with a tenure-track career
- departmental colleagues do what they can to make having and raising children compatible with a tenure-track career
-the importance and effectiveness* of stop-the-clock programs for family/parental reasons (* lower response rate n=41)</t>
  </si>
  <si>
    <t>35A, 35B, 35C, 35D, 34A15, 34B15</t>
  </si>
  <si>
    <t>Climate, Culture, &amp; Collegiality</t>
  </si>
  <si>
    <t>Mentoring</t>
  </si>
  <si>
    <t>UA faculty are significantly less satisfied with their level of professional interaction with other pre-tenure colleagues than Peer 5 faculty</t>
  </si>
  <si>
    <t>39C</t>
  </si>
  <si>
    <t xml:space="preserve">No difference was detected between UA faculty and Peer 5 faculty regarding the importance and effectiveness of  formal and informal mentoring programs </t>
  </si>
  <si>
    <t>34A1,34A2, 34B1, 34B2</t>
  </si>
  <si>
    <t>There were no differences in satisfaction between UA faculty and Peer 5 faculty when it comes to: 
    - amount of interest senior faculty take in professional development of pre-tenured faculty
    - opportunities to collaborate with senior faculty
    - amount of professional and personal interaction with senior faculty
    - intellectual vitality of senior faculty
    - amount of personal interaction with junior faculty</t>
  </si>
  <si>
    <t>38B, 38C, 39A, 39B, 39D, 41</t>
  </si>
  <si>
    <t>Peer Review</t>
  </si>
  <si>
    <t>No difference was detected between UA faculty and Peer 5 faculty regarding the importance and effectiveness of peer reviews for research and teaching.</t>
  </si>
  <si>
    <t>34A12, 34B12</t>
  </si>
  <si>
    <t>There were no differences in the level of satisfaction between UA and Peer 5 faculty in regard to the fairness of which immediate supervisors evaluated junior faculty</t>
  </si>
  <si>
    <t>38A</t>
  </si>
  <si>
    <t>Compensation &amp; Global Satisfaction</t>
  </si>
  <si>
    <t>Salary &amp; Benefits</t>
  </si>
  <si>
    <t xml:space="preserve">UA faculty rate the importance of paid/unpaid leave higher than faculty from the Peer 5 institutions </t>
  </si>
  <si>
    <t>34A9</t>
  </si>
  <si>
    <t>UA faculty are less satisfied with compensation than 1 peer institution but do not differ from the other 4 institutions.</t>
  </si>
  <si>
    <t>No differences were detected between UA faculty and Peer 5 faculty regarding the effectiveness of the paid/unpaid personal leave policy.</t>
  </si>
  <si>
    <t>34B9</t>
  </si>
  <si>
    <t>No differences were found between UA and Peer 5 faculty on the importance of the availability of childcare at their institution or the effectiveness* of the policy (* lower response rate n = 37)</t>
  </si>
  <si>
    <t>34A13, 34B13</t>
  </si>
  <si>
    <t>No differences were found between UA faculty and Peer 5 faculty regarding the importance of financial assistance with housing.  UA response rate was too small (n=22) to make inferences regarding the effectiveness of financial assistance with housing.</t>
  </si>
  <si>
    <t>34A14, 34B14</t>
  </si>
  <si>
    <t>No differences were found between UA faculty and Peer 5 faculty regarding the importance and effectiveness* of a spousal/partner hiring program.  (* lower response rate n = 48)</t>
  </si>
  <si>
    <t>34A16, 34B16</t>
  </si>
  <si>
    <t>Overall Satisfaction: Department &amp; Institution</t>
  </si>
  <si>
    <t>No differences were detected between UA and Peer 5 faculty in their sense of  "fit" in their department</t>
  </si>
  <si>
    <t>No differences were found between UA faculty and Peer 5 faculty regarding satisfaction with the department and the institution.</t>
  </si>
  <si>
    <t>45A, 45B</t>
  </si>
  <si>
    <t>UA faculty are not clear on who the CAO is (55% don't know)</t>
  </si>
  <si>
    <t>N/A</t>
  </si>
  <si>
    <t>46A</t>
  </si>
  <si>
    <t>The CAO is concerned with the quality of life for junior faculty (note: difficult to draw conclusions from this question if faculty don't know who the CAO is)</t>
  </si>
  <si>
    <t>46B</t>
  </si>
  <si>
    <t>No differences were found between UA faculty and Peer 5 faculty regarding plans to remain at institution, choosing again to work at institution, recommending the department, and rating of institution.</t>
  </si>
  <si>
    <t>47, 48, 49, 50</t>
  </si>
  <si>
    <t>Too few responses to draw conclusions from the question on why faculty plan to remain at their institution for no more than five years after being tenured</t>
  </si>
  <si>
    <t>UA response n = 10</t>
  </si>
  <si>
    <t>47B</t>
  </si>
  <si>
    <t>COACHE did not provide the frequency data for the 5 peer institutions for the following questions:</t>
  </si>
  <si>
    <t>28B, 34A17, 34A18, 34A19, 34A20, 34B17, 34B18, 34B19, 34B20, 35E, 38D, 41A, 41B, 41C and 42</t>
  </si>
  <si>
    <t>2009-10 COACHE Tenure-Track Faculty Job Satisfaction Survey - Gender Results
UA Female Faculty compared Male Faculty</t>
  </si>
  <si>
    <t>Female faculty report formal performance reviews and written summaries to be less effective compared to male faculty</t>
  </si>
  <si>
    <t xml:space="preserve">There were no significant differences between female and male faculty regarding:
- the clarity of the tenure process, criteria, standards required or the body of evidence needed for tenure
- tenure decisions are based on performance-based criteria
- their sense of achieving tenure
- receiving consistent messages from senior faculty
- the importance of performance reviews or written summaries
</t>
  </si>
  <si>
    <t>19, 20, 21, 22, 23, 26, 27A, 34A3, 34A4</t>
  </si>
  <si>
    <t>There were no significant differences between female and male faculty regarding the clarity or the reasonableness of their role as a:
- scholar
- teacher
- colleague
- advisor to students
- campus citizen 
- member of the broader community</t>
  </si>
  <si>
    <t>24A, 24B, 24C, 24D,  24E, 24F, 25A, 25B, 25C, 25D, 25E, 25F</t>
  </si>
  <si>
    <t>Compared to male faculty, female faculty place greater importance on the availability of professional assistance for improving teaching</t>
  </si>
  <si>
    <t>Female faculty  are less satisfied with their access to GA's and TA's than male faculty</t>
  </si>
  <si>
    <t>There were no differences between female and male faculty regarding:
-  the effectiveness of professional assistance for improving teaching
- level of satisfaction with the quality of facilities,
- level of satisfaction with computing services and clerical/ administrative services
- the way they spend their time as a faculty member
- the number of hours worked in an average week</t>
  </si>
  <si>
    <t>28, 28B, 31, 33A, 33D, 34B6</t>
  </si>
  <si>
    <t>Female faculty report more satisfaction with the quality of undergraduate students</t>
  </si>
  <si>
    <t>29F</t>
  </si>
  <si>
    <t>Female faculty report greater satisfaction than male faculty on having control over course content</t>
  </si>
  <si>
    <t>29D</t>
  </si>
  <si>
    <t>No differences were found in the level of satisfaction between female and male faculty regarding:
- teaching services
- number of students taught
- quality of graduate students
- the level and number of courses taught 
- the amount of influence over the courses taught</t>
  </si>
  <si>
    <t>29A, 29B, 29C, 29E, 29G,33C</t>
  </si>
  <si>
    <t>Female faculty report lower satisfaction with the amount of time they have to do research/creative work</t>
  </si>
  <si>
    <t>Q30B</t>
  </si>
  <si>
    <t>No differences were found between female and male faculty regarding:
- the importance and effectiveness of professional assistance in obtaining externally funded grants
- level of satisfaction with research services
- importance and effectiveness of travel funds to present papers or conduct research
- importance and effectiveness of paid or unpaid research leave during the pre-tenure period
- the level of satisfaction with the expectations of acquiring external funding
- the influence faculty members have over their research/creative work</t>
  </si>
  <si>
    <t>30C, 30D, 33B, 34A5, 34B5, 34A7, 34B7, 34A8, 34B8</t>
  </si>
  <si>
    <t>In comparison to male faculty, female faculty place greater importance on:
- having modified duties for family/parental reasons
- availability of a part-time tenure-track position with respect to their success</t>
  </si>
  <si>
    <t>34A19, 34A20</t>
  </si>
  <si>
    <t>Female faculty report less agreement that the institution does what it can to make having and raising children and a tenure-track career compatible</t>
  </si>
  <si>
    <t>35A, 35B</t>
  </si>
  <si>
    <t>There were no differences between female and male faculty regarding:
-the  level of satisfaction with the balance between professional and personal time
- the importance and effectiveness of an upper limit on committee assignments for junior faculty
- the importance and effectiveness of an upper limit on teaching obligation for junior faculty
- the importance and the effectiveness of stop-the-clock for parental or other family reasons
- the effectiveness of having modified duties for parental or family reasons
- the effectiveness of a part-time tenure-track position
- the view that departmental colleagues do what they can to make having and raising children compatible with a tenure-track career
- the view that colleagues are respectful of efforts to balance work and home</t>
  </si>
  <si>
    <t>35C, 35D, 35E, 37, 34A10, 34A11, 34A15, 34B10, 34B11, 34B15, 34B19, 34B20</t>
  </si>
  <si>
    <t>Female faculty report formal mentoring programs to be less effective</t>
  </si>
  <si>
    <t>34B1</t>
  </si>
  <si>
    <t>There were no differences between female and male faculty regarding:
- the level of satisfaction with the amount of personal or professional interaction with senior faculty or other junior faculty
- importance of formal mentoring programs
- importance and effectiveness of informal mentoring
- the level of satisfaction with the interest senior faculty take in the professional development of junior faculty
- level of satisfaction with the opportunity to collaborate with senior faculty
- the level of satisfaction concerning the intellectual vitality of junior and senior colleagues</t>
  </si>
  <si>
    <t>34A1, 34A2, 34B2, 38B, 38C, 39A, 39B, 39C, 39D, 41, 41A</t>
  </si>
  <si>
    <t>There were no differences between female and male faculty regarding:
- the importance and effectiveness of peer reviews for teaching, research or creative work
- the level of satisfaction on the fairness with which pre-tenure faculty are  evaluated by their immediate supervisor
- the level of satisfaction with the value faculty in the department place on their work</t>
  </si>
  <si>
    <t>38A, 38D, 34A12, 34B12</t>
  </si>
  <si>
    <t>Female faculty place greater importance on the availability of paid or unpaid personal leave during the pre-tenure period</t>
  </si>
  <si>
    <t>Female faculty place less importance on the availability of financial housing assistance</t>
  </si>
  <si>
    <r>
      <t xml:space="preserve">0.05
 </t>
    </r>
    <r>
      <rPr>
        <sz val="9"/>
        <color theme="1"/>
        <rFont val="Arial"/>
        <family val="2"/>
      </rPr>
      <t>M=16 F=6</t>
    </r>
  </si>
  <si>
    <t>34A14</t>
  </si>
  <si>
    <t>There were no differences between female and male faculty regarding:
- the level of satisfaction with their compensation
- the effectiveness of paid or unpaid personal leave
- the importance and effectiveness of childcare with respect to their success
- the effectiveness of the availability of financial housing assistance
- the importance and effectiveness of a spousal/partner hiring program
- the importance and effectiveness of elder care
- the importance and effectiveness of tuition waiver programs for dependents or spouse</t>
  </si>
  <si>
    <t>34A13, 34A16, 34A17, 34A18, 34B9, 34B13, 34B14, 34B16, 34B17, 34B18, 36</t>
  </si>
  <si>
    <t>Female faculty intend to stay at the UA longer than male faculty</t>
  </si>
  <si>
    <t>There were no differences between female and male faculty regarding:
- the level of satisfaction with their sense of "fit" in the department
- level of satisfaction with their department as a place to work
- level of satisfaction with the institution as a place to work</t>
  </si>
  <si>
    <t>40, 45A, 45B</t>
  </si>
  <si>
    <t>Only about 45% of males and females know who the CAO is which makes it difficult to draw conclusions from how they responded to the question regarding the CAO seems to care about the quality of life for junior faculty</t>
  </si>
  <si>
    <t>46A, 46B</t>
  </si>
  <si>
    <t>There were no differences between male and female faculty in regard to:
- choosing to work at the UA again
- recommendations to future job candidates
- rating the institution as a place for junior faculty to work
- opportunities to participate in departmental or institutional level governance
- the level of agreement that the UA is a collegial place to work</t>
  </si>
  <si>
    <t>41B, 41C, 42, 48, 49, 50</t>
  </si>
  <si>
    <t xml:space="preserve">             2009-10 COACHE Tenure-Track Faculty Job Satisfaction Survey - Race/Ethnicity Results
White Faculty vs. Faculty of Color Results</t>
  </si>
  <si>
    <t xml:space="preserve">No differences were found between white faculty and faculty of color regarding: 
- clarity of tenure process. criteria, standards, body of evidence
- decisions are made primarily on performance-based criteria
- the importance and effectiveness of performance reviews and written summaries of reviews                                                                                                                                                                     - sense of whether they will receive tenure and the consistency of messages about tenure from senior colleagues                                                                                                                                                                                                                                                                                                                                                      </t>
  </si>
  <si>
    <t>19, 20, 21, 22, 27A, 34B3, 34B4, 23, 26, 34A3, 34A4,</t>
  </si>
  <si>
    <t>No differences were found between white faculty and faculty of color regarding ratings of clarity and reasonableness of expectations as a scholar, teacher, advisor, departmental colleague, campus citizen, and member of the broader community.</t>
  </si>
  <si>
    <t xml:space="preserve"> 24A, 24B, 25A, 25B, 24C, 24D, 24E, 24F, 25C, 25D, 25E, 25F</t>
  </si>
  <si>
    <t xml:space="preserve">No differences were found between white faculty and faculty of color regarding: 
- importance and effectiveness of professional assistance for improving teaching 
- satisfaction with quality of facilities, computing services, and clerical/administrative services
- the way time is spent as a faculty member, the number of hours worked, and access to GA's, teaching fellows, etc                                                                                                                                                               </t>
  </si>
  <si>
    <t>28, 28B, 31, 32, 33A, 33D, 34A6, 34B6</t>
  </si>
  <si>
    <t>Faculty of color report lower satisfaction on the number of courses they teach and the discretion they have over course content</t>
  </si>
  <si>
    <t>29B, 29D</t>
  </si>
  <si>
    <t xml:space="preserve">No differences were found between white faculty and faculty of color regarding: 
- the quality of undergraduate and graduate students and the number of students taught
- satisfaction with teaching services, level of courses taught, and the influence over which courses are taught
                                                                                                                                                        </t>
  </si>
  <si>
    <t>29A, 29C, 29E, 29F, 29G, 33C</t>
  </si>
  <si>
    <t>No differences were found between white faculty and faculty of color regarding:
- the importance and effectiveness of professional assistance in obtaining externally funded grants
- level of satisfaction with research services
- importance or effectiveness of travel funds to present papers or conduct research
- importance or effectiveness of paid or unpaid research leave during the pre-tenure period
- the level of satisfaction with the expectations of acquiring external funding
- the influence faculty members have over their research/creative work                                                                                                                                                                                                                                                                                                                               -the amount of time to conduct research</t>
  </si>
  <si>
    <t>34A5, 34B5, 33B, 34A7, 34B7, 34A8, 34B8, 30C, 30D, 30B</t>
  </si>
  <si>
    <t>Faculty of color report that modified duties to accommodate parental or family reasons are more effective</t>
  </si>
  <si>
    <t>34B19</t>
  </si>
  <si>
    <t>No differences were found between white faculty and faculty of color regarding: 
- importance and effectiveness of upper limits on committee assignments and teaching obligations
- importance of modified duties for family/personal reasons
- the importance and effectiveness of stop-the-clock policies 
- institution and departmental colleagues do what they can to make having and raising children compatible with tenure-track                                                                                                                                                                                                                                                                                                                                                      - colleagues respect efforts to balance professional and personal time                                                                                                                                                                                                                            - satisfaction with balance between professional and personal/family time  
- importance and effectiveness of part-time tenure-track positions</t>
  </si>
  <si>
    <t>37, 34A10, 34B10, 34A11, 34B11, 35A, 35B, 35C, 35D, 34A15, 34B15, 34A19, 35E, 34A20, 34B20</t>
  </si>
  <si>
    <t>Faculty of color report less satisfaction with the intellectual vitality of pre-tenured faculty in their department.</t>
  </si>
  <si>
    <t>41A</t>
  </si>
  <si>
    <t xml:space="preserve">No differences were found between white faculty and faculty of color regarding: 
- importance and effectiveness of informal mentoring 
- importance and effectiveness of formal mentoring
- satisfaction with personal and professional interaction with junior and senior faculty                                                                                                                                                                   - satisfaction with interest senior faculty take in your professional development                                                                                                                                                                                                                                                                                                                                                     - satisfaction with intellectual vitality of senior colleagues and opportunities to collaborate with senior faculty                                                                                                                                                                                                                           </t>
  </si>
  <si>
    <t>39C, 34A1, 34A2, 34B2, 38B, 39A, 41, 39B, 39D, 34B1, 38C</t>
  </si>
  <si>
    <t xml:space="preserve">No differences were found between white faculty and faculty of color regarding: 
- importance and effectiveness of peer reviews for teaching and research
- fairness of immediate supervisor's evaluations
- value faculty in your department place on your work                                                                                                                                                                                                                  </t>
  </si>
  <si>
    <t>34A12, 34B12, 38A, 38D</t>
  </si>
  <si>
    <t>Faculty of color place greater importance on the availability of childcare with respect to their success.</t>
  </si>
  <si>
    <t>34A13</t>
  </si>
  <si>
    <t>Faculty of color report that the childcare policy is more effective (response rate low, 37)</t>
  </si>
  <si>
    <t>34B13</t>
  </si>
  <si>
    <t>Faculty of color place greater importance on the availability of financial housing assistance</t>
  </si>
  <si>
    <t>No differences were found between white faculty and faculty of color regarding: 
- importance and effectiveness of paid/unpaid personal leave
- importance and effectiveness of tuition waivers
- importance and effectiveness of elder care
- importance and effectiveness of spousal/partner hiring policies                                                                                                                                                                                                                                - effectiveness of financial assistance with housing
- satisfaction with compensation</t>
  </si>
  <si>
    <t>34A9, 34B9, 36, 34B14, 34A16, 34B16, 34A17, 34B17, 34A18, 34B18</t>
  </si>
  <si>
    <t xml:space="preserve">white faculty plan to stay at the UA longer than faculty of color </t>
  </si>
  <si>
    <t xml:space="preserve">No differences were found between white faculty and faculty of color regarding: 
- how well you "fit" in your department
- satisfaction with institution and department
- rating of institution as a place for junior faculty to work 
- would again choose to work at institution and would recommend your department to junior faculty candidates
- opportunities to participate in governance in the department and institution                                                                                                                                                                                                                                   - agreement that institution is collegial 
- plans to remain at institution                                                                                                          </t>
  </si>
  <si>
    <t>40, 41B, 41C, 42, 45A, 45B,48, 49, 50</t>
  </si>
  <si>
    <t>Only about 45% of faculty know who the CAO is which makes it difficult to draw conclusions from the questions regarding whether the CAO seems to care about quality of life for junior faculty</t>
  </si>
  <si>
    <t>Too few responses to draw conclusions from the question regarding why faculty plan to remain at their institution for no more than five years after being tenured</t>
  </si>
  <si>
    <t>UA avg score by discipline</t>
  </si>
  <si>
    <t>score range is 1 - 5</t>
  </si>
  <si>
    <t>at or below neutral (3 or lower)</t>
  </si>
  <si>
    <t>COACHE 2009-10</t>
  </si>
  <si>
    <t>Humanities</t>
  </si>
  <si>
    <t>Social Sci</t>
  </si>
  <si>
    <t>Biology</t>
  </si>
  <si>
    <t>Engr /Math /Comp</t>
  </si>
  <si>
    <t>Health/ Human Ecology</t>
  </si>
  <si>
    <t>Business</t>
  </si>
  <si>
    <t>Education</t>
  </si>
  <si>
    <t>Health Professions</t>
  </si>
  <si>
    <t>Other</t>
  </si>
  <si>
    <t>Inference - UA  in comparison to comparable institutions</t>
  </si>
  <si>
    <t>Inference  - among UA disciplines</t>
  </si>
  <si>
    <t>Avg UA Score</t>
  </si>
  <si>
    <t>COACHE Classification</t>
  </si>
  <si>
    <t>theme</t>
  </si>
  <si>
    <t>name</t>
  </si>
  <si>
    <t>Q19</t>
  </si>
  <si>
    <t>Tenure practices</t>
  </si>
  <si>
    <t>tenure practices overall</t>
  </si>
  <si>
    <t>clarity of tenure process</t>
  </si>
  <si>
    <t>I find the tenure process in my department to be…</t>
  </si>
  <si>
    <t>Need to clarify</t>
  </si>
  <si>
    <t>Other, Engr/Math/CS and Health Professions need most clarification 
(3 is neutral)</t>
  </si>
  <si>
    <t>Q20</t>
  </si>
  <si>
    <t>clarity of tenure criteria</t>
  </si>
  <si>
    <t>I find the tenure criteria (what things are evaluated) in my department to be...</t>
  </si>
  <si>
    <t>Q21</t>
  </si>
  <si>
    <t>clarity of tenure standards</t>
  </si>
  <si>
    <t>I find the tenure standards (the performance threshold) in my department to be...</t>
  </si>
  <si>
    <t>Q22</t>
  </si>
  <si>
    <t>clarity of tenure body of evidence</t>
  </si>
  <si>
    <t>I find the body of evidence that will be considered in making my tenure decision to be...</t>
  </si>
  <si>
    <t>Q23</t>
  </si>
  <si>
    <t>clarity of sense of achieving tenure</t>
  </si>
  <si>
    <t>My sense of whether or not I will achieve tenure is...</t>
  </si>
  <si>
    <t>Q26</t>
  </si>
  <si>
    <t>consistent messages about tenure from tenured colleagues</t>
  </si>
  <si>
    <t>I have received consistent messages from senior colleagues about the requirements for tenure.</t>
  </si>
  <si>
    <t>N&lt;5</t>
  </si>
  <si>
    <t>Q27A</t>
  </si>
  <si>
    <t>tenure decisions based on performance</t>
  </si>
  <si>
    <t>In my opinion, tenure decisions here are made primarily on performance-based criteria rather than on non-performance criteria.</t>
  </si>
  <si>
    <t>may improve if tenure process is clarified</t>
  </si>
  <si>
    <t>P&amp;P</t>
  </si>
  <si>
    <t>Q34A3</t>
  </si>
  <si>
    <t>policy/practice &gt; importance &gt; tenure</t>
  </si>
  <si>
    <t>periodic, formal performance reviews</t>
  </si>
  <si>
    <t>Periodic, formal performance reviews for junior faculty - Pease rate how important or unimportant you think each would be to your success.</t>
  </si>
  <si>
    <t>Performance reviews are identified as important but are not as effective as they should be (importance far outweighs the effectiveness</t>
  </si>
  <si>
    <t>Q34B3</t>
  </si>
  <si>
    <t>policy/practice &gt; effectiveness &gt; tenure</t>
  </si>
  <si>
    <t>Periodic, formal performance reviews for junior faculty - How effective or ineffective for you have been the following at your institution?</t>
  </si>
  <si>
    <t>Q34B4</t>
  </si>
  <si>
    <t>written summary of performance reviews</t>
  </si>
  <si>
    <t>Written summary of periodic performance reviews for junior faculty - How effective or ineffective for you have been the following at your institution?</t>
  </si>
  <si>
    <t>improve efficacy</t>
  </si>
  <si>
    <t>Q34A4</t>
  </si>
  <si>
    <t>Written summary of periodic performance reviews for junior faculty - Please rate how important or unimportant you think each would be to your success.</t>
  </si>
  <si>
    <t>Q24A</t>
  </si>
  <si>
    <t>Tenure expectations: Clarity</t>
  </si>
  <si>
    <t>tenure expectations: clarity</t>
  </si>
  <si>
    <t>clarity of expectations: scholar</t>
  </si>
  <si>
    <t>A scholar - Is what's expected in order to earn tenure CLEAR to you regarding your performance as:</t>
  </si>
  <si>
    <t>- Clear and Reasonable score similarly within discipline
- Clarity and reasonableness of expectations is not uniform between disciplines
     - Engr/Math/CS and Other have the least clarity while Business has the most
      - Engr/Math/CS and Biology report the least reasonable expectations, Business reports the most reasonableness
- Teaching expectations are most clear to Humanities and least to Engr/Math/CS faculty (significant)
-The role of being a scholar is viewed more reasonable to faculty in the Humanities, Business and Education; Engr/Math/CS view the role with the least reasonable expectation (significant)
-Clarity of Campus citizen and member of the broader community are both scored at or below neutral
note: 24D Engr/Math/CS is significantly different from Business</t>
  </si>
  <si>
    <t>Q25A</t>
  </si>
  <si>
    <t>Tenure expectations: Reasonableness</t>
  </si>
  <si>
    <t>tenure expectations: reasonableness</t>
  </si>
  <si>
    <t>reasonableness of expectations: scholar</t>
  </si>
  <si>
    <t>A scholar - Is what's expected in order to earn tenure REASONABLE to you regarding your performance as:</t>
  </si>
  <si>
    <t>Q24B</t>
  </si>
  <si>
    <t>clarity of expectations: teacher</t>
  </si>
  <si>
    <t>A teacher - Is what's expected in order to earn tenure CLEAR to you regarding your performance as:</t>
  </si>
  <si>
    <t>Q25B</t>
  </si>
  <si>
    <t>reasonableness of expectations: teacher</t>
  </si>
  <si>
    <t>A teacher - Is what's expected in order to earn tenure REASONABLE to you regarding your performance as:</t>
  </si>
  <si>
    <t>Q24D</t>
  </si>
  <si>
    <t>clarity of expectations: colleague in department</t>
  </si>
  <si>
    <t>A colleague in your department - Is what's expected in order to earn tenure CLEAR to you regarding your performance as:</t>
  </si>
  <si>
    <t>Q25D</t>
  </si>
  <si>
    <t>reasonableness of expectations: colleague in department</t>
  </si>
  <si>
    <t>A colleague in your department - Is what's expected in order to earn tenure REASONABLE to you regarding your performance as:</t>
  </si>
  <si>
    <t>Q24C</t>
  </si>
  <si>
    <t>clarity of expectations: advisor</t>
  </si>
  <si>
    <t>An advisor to students - Is what's expected in order to earn tenure CLEAR to you regarding your performance as:</t>
  </si>
  <si>
    <t>Q25C</t>
  </si>
  <si>
    <t>reasonableness of expectations: advisor</t>
  </si>
  <si>
    <t>An advisor to students - Is what's expected in order to earn tenure REASONABLE to you regarding your performance as:</t>
  </si>
  <si>
    <t>Q24E</t>
  </si>
  <si>
    <t>clarity of expectations: campus citizen</t>
  </si>
  <si>
    <t>A campus citizen - Is what's expected in order to earn tenure CLEAR to you regarding your performance as:</t>
  </si>
  <si>
    <t>Q25E</t>
  </si>
  <si>
    <t>reasonableness of expectations: campus citizen</t>
  </si>
  <si>
    <t>A campus citizen - Is what's expected in order to earn tenure REASONABLE to you regarding your performance as:</t>
  </si>
  <si>
    <t>Q24F</t>
  </si>
  <si>
    <t>clarity of expectations: member of community</t>
  </si>
  <si>
    <t>A member of the broader community - Is what's expected in order to earn tenure CLEAR to you regarding your performance as:</t>
  </si>
  <si>
    <t>Q25F</t>
  </si>
  <si>
    <t>reasonableness of expectations: member of community</t>
  </si>
  <si>
    <t>A member of the broader community - Is what's expected in order to earn tenure REASONABLE to you regarding your performance as:</t>
  </si>
  <si>
    <t>Q34A6</t>
  </si>
  <si>
    <t>Nature of the work: Teaching</t>
  </si>
  <si>
    <t>policy/practice &gt; importance &gt; teaching</t>
  </si>
  <si>
    <t>professional assistance for improving teaching</t>
  </si>
  <si>
    <t>Professional assistance for improving teaching - Please rate how important or unimportant you think each would be to your success.</t>
  </si>
  <si>
    <t>viewed as important, and mostly effective</t>
  </si>
  <si>
    <t>Professional assistance for teaching is most important to Health/Human Ecology and is least important to Business (significant) and Education faculty.  Humanities faculty think the assistance is important less effective</t>
  </si>
  <si>
    <t>Q34B6</t>
  </si>
  <si>
    <t>policy/practice &gt; effectiveness &gt; teaching</t>
  </si>
  <si>
    <t>Professional assistance for improving teaching - How effective or ineffective for you have been the following at your institution?</t>
  </si>
  <si>
    <t>Q31</t>
  </si>
  <si>
    <t>Nature of the work: Overall</t>
  </si>
  <si>
    <t>nature of work overall</t>
  </si>
  <si>
    <t>quality of facilities</t>
  </si>
  <si>
    <t>The quality of facilities (i.e., office, labs, classrooms) - Please indicate your level of satisfaction or dissatisfaction with the following:</t>
  </si>
  <si>
    <t>Q33D</t>
  </si>
  <si>
    <t>computing services</t>
  </si>
  <si>
    <t>Computing services - How satisfied are you with the quality of these support services?</t>
  </si>
  <si>
    <t>In general, Business and Education are most satisfied with campus-wide services while Engr/Math/CS and Biology are least (Q33A-D, 33D is significant)</t>
  </si>
  <si>
    <t>Q33A</t>
  </si>
  <si>
    <t>clerical/administrative services</t>
  </si>
  <si>
    <t>Clerical/administrative services - How satisfied are you with the quality of these support services?</t>
  </si>
  <si>
    <t>Q28</t>
  </si>
  <si>
    <t>way you spend your time as a faculty member</t>
  </si>
  <si>
    <t>The way you spend your time as a faculty member - Please indicate your level of satisfaction or dissatisfaction with the following:</t>
  </si>
  <si>
    <t>Q32</t>
  </si>
  <si>
    <t>amount of access to TA's, RA's, etc.</t>
  </si>
  <si>
    <t>The amount of access you have to Teaching Fellows, Graduate Assistants, et al. - Please indicate your level of satisfaction or dissatisfaction with the following:</t>
  </si>
  <si>
    <t>either good or bad, little middle ground</t>
  </si>
  <si>
    <t>avg score for 5 acad areas is below neutral</t>
  </si>
  <si>
    <t>Q28B</t>
  </si>
  <si>
    <t>number of hours you work as a faculty member</t>
  </si>
  <si>
    <t>The number of hours you work as a faculty member in an average week - Please indicate your level of satisfaction or dissatisfaction with the following:</t>
  </si>
  <si>
    <t>Q33C</t>
  </si>
  <si>
    <t>nature of work &gt; teaching</t>
  </si>
  <si>
    <t>teaching services</t>
  </si>
  <si>
    <t>Teaching services - How satisfied are you with the quality of these support services?</t>
  </si>
  <si>
    <t>Q29E</t>
  </si>
  <si>
    <t>number of students you teach</t>
  </si>
  <si>
    <t>The number of students you teach - Please indicate your level of satisfaction or dissatisfaction with the following:</t>
  </si>
  <si>
    <t>Teaching - in general Engr/Math/CS faculty are least satisfied, followed by Biology with teaching amount, level, quality of grad students, course content</t>
  </si>
  <si>
    <t>Q29F</t>
  </si>
  <si>
    <t>quality of undergraduate students</t>
  </si>
  <si>
    <t>The quality of undergraduate students with whom you interact - Please indicate your level of satisfaction or dissatisfaction with the following:</t>
  </si>
  <si>
    <t>Q29G</t>
  </si>
  <si>
    <t>quality of graduate students</t>
  </si>
  <si>
    <t>The quality of graduate students with whom you interact - Please indicate your level of satisfaction or dissatisfaction with the following:</t>
  </si>
  <si>
    <t>Q29A</t>
  </si>
  <si>
    <t>level of courses you teach</t>
  </si>
  <si>
    <t>The level of the courses you teach - Please indicate your level of satisfaction or dissatisfaction with the following:</t>
  </si>
  <si>
    <t>Q29B</t>
  </si>
  <si>
    <t>number of courses you teach</t>
  </si>
  <si>
    <t>The number of courses you teach - Please indicate your level of satisfaction or dissatisfaction with the following:</t>
  </si>
  <si>
    <t>Q29C</t>
  </si>
  <si>
    <t>degree of influence over which courses you teach</t>
  </si>
  <si>
    <t>The degree of influence you have over the courses you teach - Please indicate your level of satisfaction or dissatisfaction with the following:</t>
  </si>
  <si>
    <t>Q29D</t>
  </si>
  <si>
    <t>discretion over course content</t>
  </si>
  <si>
    <t>The discretion you have over the content of your courses you teach - Please indicate your level of satisfaction or dissatisfaction with the following:</t>
  </si>
  <si>
    <t>Q34A5</t>
  </si>
  <si>
    <t>Nature of the work: Research</t>
  </si>
  <si>
    <t>policy/practice &gt; importance &gt; research</t>
  </si>
  <si>
    <t>professional assistance in obtaining grants</t>
  </si>
  <si>
    <t>Professional assistance in obtaining externally funded grants - Please rate how important or unimportant you think each would be to your success.</t>
  </si>
  <si>
    <t>not always recognized as important &amp; not as effective</t>
  </si>
  <si>
    <t>Professional assistance for external funding is not always viewed as important and is mostly viewed as ineffective</t>
  </si>
  <si>
    <t>Q34B5</t>
  </si>
  <si>
    <t>policy/practice &gt; effectiveness &gt; research</t>
  </si>
  <si>
    <t>Professional assistance in obtaining externally funded grants - How effective or ineffective for you have been the following at your institution?</t>
  </si>
  <si>
    <t>Q33B</t>
  </si>
  <si>
    <t>nature of work &gt; research</t>
  </si>
  <si>
    <t>research services</t>
  </si>
  <si>
    <t>Research services - How satisfied are you with the quality of these support services?</t>
  </si>
  <si>
    <t>Q34A7</t>
  </si>
  <si>
    <t>travel funds</t>
  </si>
  <si>
    <t>Travel funds to present papers or conduct research - Please rate how important or unimportant you think each would be to your success.</t>
  </si>
  <si>
    <t xml:space="preserve">travel fund policy is viewed as more effective </t>
  </si>
  <si>
    <t>- travel funds are viewed as important across disciplines 
- relative to importance, there is a sizeable drop in effectiveness for most disciplines</t>
  </si>
  <si>
    <t>Q34B7</t>
  </si>
  <si>
    <t>Travel funds to present papers or conduct research - How effective or ineffective for you have been the following at your institution?</t>
  </si>
  <si>
    <t>Q34A8</t>
  </si>
  <si>
    <t>paid/unpaid research leave</t>
  </si>
  <si>
    <t>Paid or unpaid research leave during the pre-tenure period - Please rate how important or unimportant you think each would be to your success.</t>
  </si>
  <si>
    <t>important but not as effective; not recognized as important compared to other schools</t>
  </si>
  <si>
    <t>Q34B8</t>
  </si>
  <si>
    <t>Paid or unpaid research leave during the pre-tenure period - How effective or ineffective for you have been the following at your institution?</t>
  </si>
  <si>
    <t>Q30C</t>
  </si>
  <si>
    <t>expectations for finding external funding</t>
  </si>
  <si>
    <t>The amount of external funding you are expected to find - Please indicate your level of satisfaction or dissatisfaction with the following:</t>
  </si>
  <si>
    <t>Q30D</t>
  </si>
  <si>
    <t>influence over focus of research</t>
  </si>
  <si>
    <t>The influence you have over the focus of your research/creative work - Please indicate your level of satisfaction or dissatisfaction with the following:</t>
  </si>
  <si>
    <t>amount of time to conduct research</t>
  </si>
  <si>
    <t>The amount of time you have to conduct research/produce creative work - Please indicate your level of satisfaction or dissatisfaction with the following:</t>
  </si>
  <si>
    <t>Satisfaction with the amount of time faculty have to do research varies greatly with academic area -Engr/Math/CS and Biology are least satisfied &amp; Business and Education are most satisfied</t>
  </si>
  <si>
    <t>Q37</t>
  </si>
  <si>
    <t>Work and home</t>
  </si>
  <si>
    <t>policy/practice &gt; work/home</t>
  </si>
  <si>
    <t>ability to balance between professional and personal time</t>
  </si>
  <si>
    <t>How satisfied or dissatisfied are you with the balance between professional time and personal or family time?</t>
  </si>
  <si>
    <t>many faculty need help balancing</t>
  </si>
  <si>
    <t>overall score for work/life balance is between "dissatisfied" and "neutral" but Q35E indicates that faculty feel supported by their colleagues</t>
  </si>
  <si>
    <t>Q34A10</t>
  </si>
  <si>
    <t>upper limit on committee assignments</t>
  </si>
  <si>
    <t>An upper limit on committee assignments for tenure-track faculty - Please rate how important or unimportant you think each would be to your success.</t>
  </si>
  <si>
    <t>upper limits are fairly important but not that effective relative to the importance</t>
  </si>
  <si>
    <t>Q34B10</t>
  </si>
  <si>
    <t>An upper limit on committee assignments for tenure-track faculty - How effective or ineffective for you have been the following at your institution?</t>
  </si>
  <si>
    <t>Q34A11</t>
  </si>
  <si>
    <t>upper limit on teaching obligations</t>
  </si>
  <si>
    <t>An upper limit on teaching obligations - Please rate how important or unimportant you think each would be to your success.</t>
  </si>
  <si>
    <t>Q34B11</t>
  </si>
  <si>
    <t>An upper limit on teaching obligations - How effective or ineffective for you have been the following at your institution?</t>
  </si>
  <si>
    <t>Q35A</t>
  </si>
  <si>
    <t>institution makes having children and tenure-track compatible</t>
  </si>
  <si>
    <t>My institution does what it can to make having children and the tenure-track compatible - Please indicate your level of agreement or disagreement with the following statements:</t>
  </si>
  <si>
    <t>Institution scores "neutral" for raising and having children - department viewed as being more helpful than institution</t>
  </si>
  <si>
    <t>Q35B</t>
  </si>
  <si>
    <t>institution makes raising children and tenure-track compatible</t>
  </si>
  <si>
    <t>My institution does what it can to make raising children and the tenure-track compatible - Please indicate your level of agreement or disagreement with the following statements:</t>
  </si>
  <si>
    <t>Q35C</t>
  </si>
  <si>
    <t>colleagues make having children and tenure-track compatible</t>
  </si>
  <si>
    <t>My departmental colleagues do what they can to make having children and the tenure-track compatible - Please indicate your level of agreement or disagreement with the following statements:</t>
  </si>
  <si>
    <t>Q35D</t>
  </si>
  <si>
    <t>colleagues make raising children and tenure-track compatible</t>
  </si>
  <si>
    <t>My departmental colleagues do what they can to make raising children and the tenure-track compatible - Please indicate your level of agreement or disagreement with the following statements:</t>
  </si>
  <si>
    <t>Q34A15</t>
  </si>
  <si>
    <t>policy/practice &gt; importance &gt; work/home</t>
  </si>
  <si>
    <t>stop-the-clock</t>
  </si>
  <si>
    <t>Stop-the-clock for parental or other family reasons - Please rate how important or unimportant you think each would be to your success.</t>
  </si>
  <si>
    <t>Stop-the-clock and modified duties are important, particularly to Humanities, Social Sci, Other and Engr/Math/CS</t>
  </si>
  <si>
    <t>Q34B15</t>
  </si>
  <si>
    <t>policy/practice &gt; effectiveness &gt; work/home</t>
  </si>
  <si>
    <t>Stop-the-clock for parental or other family reasons - How effective or ineffective for you have been the following at your institution?</t>
  </si>
  <si>
    <t>Q34A19</t>
  </si>
  <si>
    <t>modified duties</t>
  </si>
  <si>
    <t>Modified duties for parental or other family reasons - Please rate how important or unimportant you think each would be to your success.</t>
  </si>
  <si>
    <t>Q34B19</t>
  </si>
  <si>
    <t>modified duties for parental or other family reasons</t>
  </si>
  <si>
    <t>Modified duties for parental or other family reasons - How effective or ineffective for you have been the following at your institution?</t>
  </si>
  <si>
    <t>Q35E</t>
  </si>
  <si>
    <t>colleagues are respectful of efforts to balance work/home</t>
  </si>
  <si>
    <t>My colleagues are respectful of my efforts to balance work and home responsibilities - Please indicate your level of agreement with the following statements:</t>
  </si>
  <si>
    <t>Q34A20</t>
  </si>
  <si>
    <t>part-time tenure-track position</t>
  </si>
  <si>
    <t>Part-time tenure-track position - Please rate how important or unimportant you think each would be to your success.</t>
  </si>
  <si>
    <t>Not considered very important for success except for faculty in Other</t>
  </si>
  <si>
    <t>Q34B20</t>
  </si>
  <si>
    <t>Part-time tenure-track position - How effective or ineffective for you have been the following at your institution?</t>
  </si>
  <si>
    <t>Q39C</t>
  </si>
  <si>
    <t>Climate, culture, and collegiality</t>
  </si>
  <si>
    <t>climate, culture, collegiality</t>
  </si>
  <si>
    <t>amount of professional interaction with pre-tenure colleagues</t>
  </si>
  <si>
    <t>The amount of professional interaction you have with junior colleagues in your department - Please indicate your level of satisfaction or dissatisfaction with the following aspects of your workplace:</t>
  </si>
  <si>
    <t>dissatisfied with level of professional interaction with other junior faculty compared to other institutions</t>
  </si>
  <si>
    <t>with the exception of Biology and Engr/Math/CS, faculty are satisfied with professional interactions with jr faculty</t>
  </si>
  <si>
    <t>Q34A1</t>
  </si>
  <si>
    <t>policy/practice &gt; importance &gt; climate/culture</t>
  </si>
  <si>
    <t>formal mentoring</t>
  </si>
  <si>
    <t>Formal mentoring program for junior faculty - Please rate how important or unimportant you think each would be to your success.</t>
  </si>
  <si>
    <t xml:space="preserve">Informal mentoring is more important and more effective than formal mentoring programs </t>
  </si>
  <si>
    <t>Q34B1</t>
  </si>
  <si>
    <t>policy/practice &gt; effectiveness &gt; climate/culture</t>
  </si>
  <si>
    <t>Formal mentoring program for junior faculty - How effective or ineffective for you have been the following at your institution?</t>
  </si>
  <si>
    <t>Faculty are less than neutral on the effectiveness of formal mentoring programs</t>
  </si>
  <si>
    <t>Q34A2</t>
  </si>
  <si>
    <t>informal mentoring</t>
  </si>
  <si>
    <t>Informal mentoring - Please rate how important or unimportant you think each would be to your success.</t>
  </si>
  <si>
    <t>Q34B2</t>
  </si>
  <si>
    <t>Informal mentoring - How effective or ineffective for you have been the following at your institution?</t>
  </si>
  <si>
    <t>Q38B</t>
  </si>
  <si>
    <t>interest tenured faculty take in your professional development</t>
  </si>
  <si>
    <t>The interest senior faculty take in your professional development - Please indicate your level of satisfaction or dissatisfaction with the following aspects of your workplace:</t>
  </si>
  <si>
    <t>- Senior Business faculty are more respected and engaged with junior faculty
- Engr/Math/CS and Other are less engaged/respected by junior faculty</t>
  </si>
  <si>
    <t>Q38C</t>
  </si>
  <si>
    <t>opportunities to collaborate with tenured faculty</t>
  </si>
  <si>
    <t>Your opportunities to collaborate with senior faculty - Please indicate your level of satisfaction or dissatisfaction with the following aspects of your workplace:</t>
  </si>
  <si>
    <t>Q39A</t>
  </si>
  <si>
    <t>amount of professional interaction with tenured colleagues</t>
  </si>
  <si>
    <t>The amount of professional interaction you have with senior colleagues in your department - Please indicate your level of satisfaction or dissatisfaction with the following aspects of your workplace:</t>
  </si>
  <si>
    <t>Q41</t>
  </si>
  <si>
    <t>intellectual vitality of tenured colleagues</t>
  </si>
  <si>
    <t>The intellectual vitality of the senior colleagues in your department - Please indicate your level of satisfaction or dissatisfaction with the following aspects of your workplace:</t>
  </si>
  <si>
    <t>Q39B</t>
  </si>
  <si>
    <t>amount of personal interaction with tenured colleagues</t>
  </si>
  <si>
    <t>The amount of personal interaction you have with senior colleagues in your department - Please indicate your level of satisfaction or dissatisfaction with the following aspects of your workplace:</t>
  </si>
  <si>
    <t>compared to comparables- greater interaction with sr faculty than jr</t>
  </si>
  <si>
    <t>Q39D</t>
  </si>
  <si>
    <t>amount of personal interaction with pre-tenure colleagues</t>
  </si>
  <si>
    <t>The amount of personal interaction you have with junior colleagues in your department - Please indicate your level of satisfaction or dissatisfaction with the following aspects of your workplace:</t>
  </si>
  <si>
    <t>Q41A</t>
  </si>
  <si>
    <t>intellectual vitality of pre-tenure colleagues</t>
  </si>
  <si>
    <t>The intellectual vitality of pre-tenure faculty in your department</t>
  </si>
  <si>
    <t>Q34A12</t>
  </si>
  <si>
    <t>peer reviews of teaching or research</t>
  </si>
  <si>
    <t>Peer reviews of teaching or research/creative work - Please rate how important or unimportant you think each would be to your success.</t>
  </si>
  <si>
    <t>peer reviews are not always recognized as important &amp; not as effective as could be</t>
  </si>
  <si>
    <t>Q34B12</t>
  </si>
  <si>
    <t>Peer reviews of teaching or research/creative work - How effective or ineffective for you have been the following at your institution?</t>
  </si>
  <si>
    <t>Effectiveness of peer reviews is neutral</t>
  </si>
  <si>
    <t>Q38A</t>
  </si>
  <si>
    <t>fairness of immediate supervisor's evaluations</t>
  </si>
  <si>
    <t>The fairness with which your immediate supervisor evaluates your work - Please indicate your level of satisfaction or dissatisfaction with the following aspects of your workplace:</t>
  </si>
  <si>
    <t>no middle ground, fair or unfair in comparison to comparables</t>
  </si>
  <si>
    <t>Health/Human Ecology, Health Professions and  Engr/Math/CS rate the fairness of evaluations just above neutral</t>
  </si>
  <si>
    <t>Q38D</t>
  </si>
  <si>
    <t>value faculty in your department place on your work</t>
  </si>
  <si>
    <t>The value faculty in your department place on your work - Please indicate your level of satisfaction or dissatisfaction with the following aspects of your workplace:</t>
  </si>
  <si>
    <t>not much middle ground</t>
  </si>
  <si>
    <t>Q36</t>
  </si>
  <si>
    <t>Compensation and benefits</t>
  </si>
  <si>
    <t>policy/practice &gt; compensation</t>
  </si>
  <si>
    <t>compensation</t>
  </si>
  <si>
    <t>How satisfied or dissatisfied are you with your compensation (that is, your salary and benefits)?</t>
  </si>
  <si>
    <t>Humanities and Biology faculty are dissatisfied with their compensation</t>
  </si>
  <si>
    <t>Q34A9</t>
  </si>
  <si>
    <t>paid/unpaid personal leave</t>
  </si>
  <si>
    <t>Paid or unpaid personal leave during the pre-tenure period - very important- Please rate how important or unimportant you think each would be to your success.</t>
  </si>
  <si>
    <t>Humanities, Social Sci, Other score this as important but not effective</t>
  </si>
  <si>
    <t>Q34B9</t>
  </si>
  <si>
    <t>Paid or unpaid personal leave during the pre-tenure period - How effective or ineffective for you have been the following at your institution?</t>
  </si>
  <si>
    <t>Q34A13</t>
  </si>
  <si>
    <t>childcare</t>
  </si>
  <si>
    <t>Childcare - Please rate how important or unimportant you think each would be to your success.</t>
  </si>
  <si>
    <t>important but not effective (for the disciplines we have information on)</t>
  </si>
  <si>
    <t>Child care is generally considered important except Education (Educ is significantly different from Humanities &amp; Engr/Math/CS)</t>
  </si>
  <si>
    <t>Q34B13</t>
  </si>
  <si>
    <t>Childcare - How effective or ineffective for you have been the following at your institution?</t>
  </si>
  <si>
    <t>UA does not offer any benefits directly for childcare other than the facility that is open to the public</t>
  </si>
  <si>
    <t>Q34A14</t>
  </si>
  <si>
    <t>policy/practice &gt; importance &gt; compensation</t>
  </si>
  <si>
    <t>financial assistance with housing</t>
  </si>
  <si>
    <t>Financial assistance with housing - Please rate how important or unimportant you think each would be to your success.</t>
  </si>
  <si>
    <t xml:space="preserve">not considered very important for success </t>
  </si>
  <si>
    <t>Q34B14</t>
  </si>
  <si>
    <t>policy/practice &gt; effectiveness &gt; compensation</t>
  </si>
  <si>
    <t>Financial assistance with housing - How effective or ineffective for you have been the following at your institution?</t>
  </si>
  <si>
    <t>no policy on financial assistance for housing</t>
  </si>
  <si>
    <t>Q34A16</t>
  </si>
  <si>
    <t>spousal/partner hiring program</t>
  </si>
  <si>
    <t>Spousal/partner hiring program - Please rate how important or unimportant you think each would be to your success.</t>
  </si>
  <si>
    <t>generally considered important, but can't make statement about effectiveness-note the diff between A and B</t>
  </si>
  <si>
    <t>Q34B16</t>
  </si>
  <si>
    <t>Spousal/partner hiring program - How effective or ineffective for you have been the following at your institution?</t>
  </si>
  <si>
    <t>Q34A17</t>
  </si>
  <si>
    <t>elder care</t>
  </si>
  <si>
    <t>Elder care - Please rate how important or unimportant you think each would be to your success.</t>
  </si>
  <si>
    <t>not considered very important for success except for faculty in Other and Health/Human Ecology</t>
  </si>
  <si>
    <t>Q34B17</t>
  </si>
  <si>
    <t>Elder care - How effective or ineffective for you have been the following at your institution?</t>
  </si>
  <si>
    <t xml:space="preserve">UA does not offer any benefits directly for elder care </t>
  </si>
  <si>
    <t>Q34A18</t>
  </si>
  <si>
    <t>tuition waivers</t>
  </si>
  <si>
    <t>Tuition waivers for dependent or spouse - Please rate how important or unimportant you think each would be to your success.</t>
  </si>
  <si>
    <t>not identified as effective as it could be - need to promote this benefit?</t>
  </si>
  <si>
    <t>Q34B18</t>
  </si>
  <si>
    <t>Tuition waivers - How effective or ineffective for you have been the following at your institution?</t>
  </si>
  <si>
    <t>Q40</t>
  </si>
  <si>
    <t>how well you fit</t>
  </si>
  <si>
    <t>How well you fit (e.g., your sense of belonging, your comfort level) in your department - Please indicate your level of satisfaction or dissatisfaction with the following aspects of your workplace:</t>
  </si>
  <si>
    <t>- Engr/Math/CS and Biology faculty don't feel like they belong
- Humanities and Business faculty do have a good sense of "fit"</t>
  </si>
  <si>
    <t>Q45A</t>
  </si>
  <si>
    <t>Global satisfaction</t>
  </si>
  <si>
    <t>global satisfaction</t>
  </si>
  <si>
    <t>department as a place to work</t>
  </si>
  <si>
    <t>All things considered, how satisfied or dissatisfied are you with your department as a place to work?</t>
  </si>
  <si>
    <t>within discipline, good balance between department and institution; Business and Education are satisfied while Engr/Math/CS is neutral</t>
  </si>
  <si>
    <t>Q45B</t>
  </si>
  <si>
    <t>institution as a place to work</t>
  </si>
  <si>
    <t>All things considered, how satisfied or dissatisfied are you with your institution as a place to work?</t>
  </si>
  <si>
    <t>Q46A</t>
  </si>
  <si>
    <t>chief academic officer</t>
  </si>
  <si>
    <t>Who serves as the chief academic officer at your institution?</t>
  </si>
  <si>
    <t>Q46B</t>
  </si>
  <si>
    <t>CAO cares about quality of life for pre-tenure faculty</t>
  </si>
  <si>
    <t>The person who serves as the chief academic officer at my institution seems to care about the quality of life for junior faculty.</t>
  </si>
  <si>
    <t>Q47</t>
  </si>
  <si>
    <t>how long will remain at institution</t>
  </si>
  <si>
    <r>
      <t xml:space="preserve">Assuming you achieve tenure, how long do you plan to remain at your institution? </t>
    </r>
    <r>
      <rPr>
        <i/>
        <sz val="9"/>
        <rFont val="Arial"/>
        <family val="2"/>
      </rPr>
      <t>Scoring: 4 = rest of my career, 3 = foreseeable future, 2 = no more than 5 years, 1 =  have not thought about it</t>
    </r>
  </si>
  <si>
    <t>Q48</t>
  </si>
  <si>
    <t>would again choose to work at this institution</t>
  </si>
  <si>
    <t>If I could do it over, I would again choose to  work at this institution.</t>
  </si>
  <si>
    <r>
      <t xml:space="preserve">Only Humanities &amp; Education score </t>
    </r>
    <r>
      <rPr>
        <u/>
        <sz val="9"/>
        <rFont val="Arial"/>
        <family val="2"/>
      </rPr>
      <t>&gt;</t>
    </r>
    <r>
      <rPr>
        <sz val="9"/>
        <rFont val="Arial"/>
        <family val="2"/>
      </rPr>
      <t xml:space="preserve"> 50 percentile compared to other institutions</t>
    </r>
  </si>
  <si>
    <t>Q49</t>
  </si>
  <si>
    <t>would recommend department as a place to work</t>
  </si>
  <si>
    <t>If a candidate for a tenure-track faculty position asked you about your department as a place to work, would you:</t>
  </si>
  <si>
    <t>Q50</t>
  </si>
  <si>
    <t>overall rating of institution</t>
  </si>
  <si>
    <t>How do you rate your institution as a place for junior faculty to work?</t>
  </si>
  <si>
    <t>faculty rate the UA as mostly "Good" (good = 4)</t>
  </si>
  <si>
    <t>Q41B</t>
  </si>
  <si>
    <t>participation in governance of institution</t>
  </si>
  <si>
    <t>Opportunities for participation, appropriate to your rank, in the governance of your institution</t>
  </si>
  <si>
    <t>within discipline, good balance between department and institution; Business has more opportunities than Engr/Math/CS for institutional participation (significant)</t>
  </si>
  <si>
    <t>Q41C</t>
  </si>
  <si>
    <t>participation in governance of department</t>
  </si>
  <si>
    <t>Opportunities for participation, appropriate to your rank, in the governance of your department</t>
  </si>
  <si>
    <t>Q42</t>
  </si>
  <si>
    <t>on the whole, institution is collegial</t>
  </si>
  <si>
    <t>On the whole, my institution is collegial - Please indicate your level of agreement or disagreement with the following statements.</t>
  </si>
  <si>
    <t>Q47B</t>
  </si>
  <si>
    <t>why you plan to remain no more than 5 years</t>
  </si>
  <si>
    <t>Why do you plan to remain at your institution for no more than five years after earning tenure?</t>
  </si>
  <si>
    <t>avg</t>
  </si>
  <si>
    <t>39+</t>
  </si>
  <si>
    <t>14+</t>
  </si>
  <si>
    <t>0+</t>
  </si>
  <si>
    <t>12+</t>
  </si>
  <si>
    <t>28+</t>
  </si>
  <si>
    <t>38+</t>
  </si>
  <si>
    <t>27+</t>
  </si>
  <si>
    <t>17+</t>
  </si>
  <si>
    <t>Top 1</t>
  </si>
  <si>
    <t>12-</t>
  </si>
  <si>
    <t>16-</t>
  </si>
  <si>
    <t>40-</t>
  </si>
  <si>
    <t>65-</t>
  </si>
  <si>
    <t>24-</t>
  </si>
  <si>
    <t>8-</t>
  </si>
  <si>
    <t>18-</t>
  </si>
  <si>
    <t>30-</t>
  </si>
  <si>
    <t>41-</t>
  </si>
  <si>
    <t>bottom 1</t>
  </si>
  <si>
    <t>Top 2</t>
  </si>
  <si>
    <t>bottom 2</t>
  </si>
  <si>
    <t>Number or percent of time in the top/bottom two positions compared to other academic areas at the UA</t>
  </si>
  <si>
    <t>Tenure 
(n=23)</t>
  </si>
  <si>
    <r>
      <t xml:space="preserve">Anticipation of Tenure </t>
    </r>
    <r>
      <rPr>
        <sz val="8"/>
        <rFont val="Arial"/>
        <family val="2"/>
      </rPr>
      <t>(n=11)</t>
    </r>
  </si>
  <si>
    <t>high</t>
  </si>
  <si>
    <t>H</t>
  </si>
  <si>
    <t>low</t>
  </si>
  <si>
    <t>L</t>
  </si>
  <si>
    <r>
      <t xml:space="preserve">Expectations for Scholarship - Colleagueship </t>
    </r>
    <r>
      <rPr>
        <sz val="8"/>
        <rFont val="Arial"/>
        <family val="2"/>
      </rPr>
      <t>(n=12)</t>
    </r>
  </si>
  <si>
    <t>Engr/Math/CS</t>
  </si>
  <si>
    <t>Nature of Work 
(n=26)</t>
  </si>
  <si>
    <t>Overall Satisfaction: Workload - Services &amp; Facilities (n=8)</t>
  </si>
  <si>
    <t>Satisfaction with Teaching (n=8)</t>
  </si>
  <si>
    <t>Satisfaction with Research (n=10)</t>
  </si>
  <si>
    <t>Policies &amp; Practices (n=16)</t>
  </si>
  <si>
    <t>Institutional &amp; Departmental Support of Work/ Life Balance (n=16)</t>
  </si>
  <si>
    <t>Climate, Culture, &amp; Collegiality
(n=16)</t>
  </si>
  <si>
    <t>Mentoring 
(n=12)</t>
  </si>
  <si>
    <t>Peer Review
(n=4)</t>
  </si>
  <si>
    <t>Compensation &amp; Global Satisfaction
(n=24)</t>
  </si>
  <si>
    <t>Salary &amp; Benefits
(n=13)</t>
  </si>
  <si>
    <t>Overall Satisfaction: Department &amp; Institution (n=9)</t>
  </si>
  <si>
    <t>Business &amp; Education</t>
  </si>
  <si>
    <t>Engr/Math/CS &amp; other</t>
  </si>
  <si>
    <t>Engr/Math/CS &amp; Biology</t>
  </si>
  <si>
    <t>Overall Theme</t>
  </si>
  <si>
    <t>Classification</t>
  </si>
  <si>
    <t>Question</t>
  </si>
  <si>
    <t>Question - description</t>
  </si>
  <si>
    <r>
      <t xml:space="preserve">UA percentile among comparables 
</t>
    </r>
    <r>
      <rPr>
        <sz val="7"/>
        <rFont val="Arial"/>
        <family val="2"/>
      </rPr>
      <t>(&gt; 75</t>
    </r>
    <r>
      <rPr>
        <vertAlign val="superscript"/>
        <sz val="7"/>
        <rFont val="Arial"/>
        <family val="2"/>
      </rPr>
      <t>th</t>
    </r>
    <r>
      <rPr>
        <sz val="7"/>
        <rFont val="Arial"/>
        <family val="2"/>
      </rPr>
      <t>% = green font, &lt; 25</t>
    </r>
    <r>
      <rPr>
        <vertAlign val="superscript"/>
        <sz val="7"/>
        <rFont val="Arial"/>
        <family val="2"/>
      </rPr>
      <t>th</t>
    </r>
    <r>
      <rPr>
        <sz val="7"/>
        <rFont val="Arial"/>
        <family val="2"/>
      </rPr>
      <t>% = red font)</t>
    </r>
  </si>
  <si>
    <t>UA course trends follow comparable institutions</t>
  </si>
  <si>
    <t>important/satisfied or higher, score  =3.5 or higher</t>
  </si>
</sst>
</file>

<file path=xl/styles.xml><?xml version="1.0" encoding="utf-8"?>
<styleSheet xmlns="http://schemas.openxmlformats.org/spreadsheetml/2006/main">
  <numFmts count="2">
    <numFmt numFmtId="164" formatCode="0.0"/>
    <numFmt numFmtId="165" formatCode="#,##0.0"/>
  </numFmts>
  <fonts count="29">
    <font>
      <sz val="10"/>
      <name val="Arial"/>
    </font>
    <font>
      <b/>
      <sz val="12"/>
      <name val="Arial"/>
      <family val="2"/>
    </font>
    <font>
      <b/>
      <sz val="10"/>
      <name val="Arial"/>
      <family val="2"/>
    </font>
    <font>
      <sz val="10"/>
      <name val="Arial"/>
      <family val="2"/>
    </font>
    <font>
      <u/>
      <sz val="10"/>
      <name val="Arial"/>
      <family val="2"/>
    </font>
    <font>
      <b/>
      <sz val="8"/>
      <name val="Arial"/>
      <family val="2"/>
    </font>
    <font>
      <sz val="8"/>
      <name val="Arial"/>
      <family val="2"/>
    </font>
    <font>
      <sz val="9"/>
      <name val="Arial"/>
      <family val="2"/>
    </font>
    <font>
      <b/>
      <sz val="9"/>
      <color rgb="FFC00000"/>
      <name val="Arial"/>
      <family val="2"/>
    </font>
    <font>
      <sz val="9"/>
      <color theme="1"/>
      <name val="Arial"/>
      <family val="2"/>
    </font>
    <font>
      <b/>
      <sz val="9"/>
      <name val="Arial"/>
      <family val="2"/>
    </font>
    <font>
      <b/>
      <sz val="8"/>
      <color indexed="16"/>
      <name val="Adobe Garamond Pro"/>
      <family val="1"/>
    </font>
    <font>
      <sz val="9"/>
      <color indexed="16"/>
      <name val="Adobe Garamond Pro"/>
      <family val="1"/>
    </font>
    <font>
      <sz val="9"/>
      <color indexed="16"/>
      <name val="Arial"/>
      <family val="2"/>
    </font>
    <font>
      <b/>
      <sz val="9"/>
      <color indexed="16"/>
      <name val="Arial"/>
      <family val="2"/>
    </font>
    <font>
      <b/>
      <sz val="10"/>
      <color rgb="FFC00000"/>
      <name val="Arial"/>
      <family val="2"/>
    </font>
    <font>
      <b/>
      <sz val="10"/>
      <color theme="3"/>
      <name val="Arial"/>
      <family val="2"/>
    </font>
    <font>
      <b/>
      <sz val="9"/>
      <color theme="0" tint="-4.9989318521683403E-2"/>
      <name val="Arial"/>
      <family val="2"/>
    </font>
    <font>
      <b/>
      <sz val="9"/>
      <color rgb="FFA50021"/>
      <name val="Arial"/>
      <family val="2"/>
    </font>
    <font>
      <b/>
      <sz val="9"/>
      <color rgb="FF007A37"/>
      <name val="Arial"/>
      <family val="2"/>
    </font>
    <font>
      <b/>
      <sz val="8"/>
      <color rgb="FFC00000"/>
      <name val="Arial"/>
      <family val="2"/>
    </font>
    <font>
      <i/>
      <sz val="9"/>
      <name val="Arial"/>
      <family val="2"/>
    </font>
    <font>
      <u/>
      <sz val="9"/>
      <name val="Arial"/>
      <family val="2"/>
    </font>
    <font>
      <b/>
      <sz val="9"/>
      <color theme="1"/>
      <name val="Arial"/>
      <family val="2"/>
    </font>
    <font>
      <sz val="8.5"/>
      <name val="Arial"/>
      <family val="2"/>
    </font>
    <font>
      <sz val="10"/>
      <color indexed="8"/>
      <name val="Arial"/>
      <family val="2"/>
    </font>
    <font>
      <sz val="10"/>
      <name val="MS Sans Serif"/>
      <family val="2"/>
    </font>
    <font>
      <sz val="7"/>
      <name val="Arial"/>
      <family val="2"/>
    </font>
    <font>
      <vertAlign val="superscript"/>
      <sz val="7"/>
      <name val="Arial"/>
      <family val="2"/>
    </font>
  </fonts>
  <fills count="27">
    <fill>
      <patternFill patternType="none"/>
    </fill>
    <fill>
      <patternFill patternType="gray125"/>
    </fill>
    <fill>
      <patternFill patternType="solid">
        <fgColor rgb="FFFFFFCC"/>
      </patternFill>
    </fill>
    <fill>
      <patternFill patternType="solid">
        <fgColor theme="0" tint="-0.249977111117893"/>
        <bgColor indexed="64"/>
      </patternFill>
    </fill>
    <fill>
      <patternFill patternType="solid">
        <fgColor rgb="FFFFFF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CCFFCC"/>
        <bgColor indexed="64"/>
      </patternFill>
    </fill>
    <fill>
      <patternFill patternType="solid">
        <fgColor theme="6" tint="0.59999389629810485"/>
        <bgColor indexed="64"/>
      </patternFill>
    </fill>
    <fill>
      <patternFill patternType="solid">
        <fgColor rgb="FF66FF99"/>
        <bgColor indexed="64"/>
      </patternFill>
    </fill>
    <fill>
      <patternFill patternType="solid">
        <fgColor rgb="FFFFFF99"/>
        <bgColor indexed="64"/>
      </patternFill>
    </fill>
    <fill>
      <patternFill patternType="solid">
        <fgColor indexed="26"/>
      </patternFill>
    </fill>
  </fills>
  <borders count="4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55"/>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55"/>
      </top>
      <bottom style="thin">
        <color indexed="55"/>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22"/>
      </left>
      <right style="thin">
        <color indexed="22"/>
      </right>
      <top style="thin">
        <color indexed="22"/>
      </top>
      <bottom style="thin">
        <color indexed="22"/>
      </bottom>
      <diagonal/>
    </border>
  </borders>
  <cellStyleXfs count="125">
    <xf numFmtId="0" fontId="0"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5" fillId="0" borderId="0"/>
    <xf numFmtId="0" fontId="25" fillId="0" borderId="0"/>
    <xf numFmtId="0" fontId="25" fillId="0" borderId="0"/>
    <xf numFmtId="0" fontId="25" fillId="0" borderId="0"/>
    <xf numFmtId="0" fontId="3" fillId="0" borderId="0"/>
    <xf numFmtId="0" fontId="3" fillId="0" borderId="0"/>
    <xf numFmtId="0" fontId="3" fillId="0" borderId="0"/>
    <xf numFmtId="0" fontId="25" fillId="0" borderId="0"/>
    <xf numFmtId="0" fontId="25" fillId="0" borderId="0"/>
    <xf numFmtId="0" fontId="25" fillId="0" borderId="0"/>
    <xf numFmtId="0" fontId="26" fillId="0" borderId="0"/>
    <xf numFmtId="0" fontId="26" fillId="0" borderId="0"/>
    <xf numFmtId="0" fontId="26" fillId="0" borderId="0"/>
    <xf numFmtId="0" fontId="3" fillId="0" borderId="0" applyNumberFormat="0" applyFill="0" applyBorder="0" applyAlignment="0" applyProtection="0"/>
    <xf numFmtId="0" fontId="25" fillId="26" borderId="43" applyNumberFormat="0" applyFont="0" applyAlignment="0" applyProtection="0"/>
    <xf numFmtId="0" fontId="25" fillId="26" borderId="43" applyNumberFormat="0" applyFont="0" applyAlignment="0" applyProtection="0"/>
    <xf numFmtId="0" fontId="25" fillId="26" borderId="43" applyNumberFormat="0" applyFont="0" applyAlignment="0" applyProtection="0"/>
    <xf numFmtId="0" fontId="25" fillId="26" borderId="43" applyNumberFormat="0" applyFont="0" applyAlignment="0" applyProtection="0"/>
    <xf numFmtId="0" fontId="25" fillId="26" borderId="43" applyNumberFormat="0" applyFont="0" applyAlignment="0" applyProtection="0"/>
    <xf numFmtId="0" fontId="25" fillId="26" borderId="43" applyNumberFormat="0" applyFont="0" applyAlignment="0" applyProtection="0"/>
    <xf numFmtId="0" fontId="25" fillId="26" borderId="43" applyNumberFormat="0" applyFont="0" applyAlignment="0" applyProtection="0"/>
    <xf numFmtId="0" fontId="25" fillId="26" borderId="43" applyNumberFormat="0" applyFont="0" applyAlignment="0" applyProtection="0"/>
    <xf numFmtId="0" fontId="25" fillId="26" borderId="43" applyNumberFormat="0" applyFont="0" applyAlignment="0" applyProtection="0"/>
    <xf numFmtId="0" fontId="25" fillId="26" borderId="43" applyNumberFormat="0" applyFont="0" applyAlignment="0" applyProtection="0"/>
    <xf numFmtId="0" fontId="25" fillId="26" borderId="43" applyNumberFormat="0" applyFont="0" applyAlignment="0" applyProtection="0"/>
    <xf numFmtId="0" fontId="25" fillId="26" borderId="43" applyNumberFormat="0" applyFont="0" applyAlignment="0" applyProtection="0"/>
    <xf numFmtId="0" fontId="25" fillId="26" borderId="43" applyNumberFormat="0" applyFont="0" applyAlignment="0" applyProtection="0"/>
    <xf numFmtId="0" fontId="25" fillId="26" borderId="43" applyNumberFormat="0" applyFont="0" applyAlignment="0" applyProtection="0"/>
    <xf numFmtId="0" fontId="25" fillId="26" borderId="43" applyNumberFormat="0" applyFont="0" applyAlignment="0" applyProtection="0"/>
    <xf numFmtId="0" fontId="25" fillId="26" borderId="43" applyNumberFormat="0" applyFont="0" applyAlignment="0" applyProtection="0"/>
    <xf numFmtId="0" fontId="25" fillId="26" borderId="43" applyNumberFormat="0" applyFont="0" applyAlignment="0" applyProtection="0"/>
    <xf numFmtId="0" fontId="25" fillId="26" borderId="43" applyNumberFormat="0" applyFont="0" applyAlignment="0" applyProtection="0"/>
    <xf numFmtId="0" fontId="3" fillId="2"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cellStyleXfs>
  <cellXfs count="328">
    <xf numFmtId="0" fontId="0" fillId="0" borderId="0" xfId="0"/>
    <xf numFmtId="0" fontId="1" fillId="3" borderId="2"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2" fillId="0" borderId="0" xfId="0" applyFont="1" applyAlignment="1">
      <alignment vertical="center"/>
    </xf>
    <xf numFmtId="0" fontId="2" fillId="3" borderId="2" xfId="0" applyFont="1" applyFill="1" applyBorder="1" applyAlignment="1">
      <alignment vertical="center"/>
    </xf>
    <xf numFmtId="0" fontId="2" fillId="3" borderId="2" xfId="0" applyFont="1" applyFill="1" applyBorder="1" applyAlignment="1">
      <alignment horizontal="center" vertical="center"/>
    </xf>
    <xf numFmtId="9" fontId="0" fillId="0" borderId="0" xfId="0" applyNumberFormat="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0" fillId="0" borderId="0" xfId="0" applyAlignment="1">
      <alignment horizontal="left" vertical="center"/>
    </xf>
    <xf numFmtId="9" fontId="0" fillId="0" borderId="0" xfId="0" applyNumberFormat="1" applyAlignment="1">
      <alignment horizontal="center" vertical="center"/>
    </xf>
    <xf numFmtId="0" fontId="0" fillId="0" borderId="0" xfId="0" applyAlignment="1">
      <alignment horizontal="left" vertical="center" indent="2"/>
    </xf>
    <xf numFmtId="9" fontId="0" fillId="0" borderId="0" xfId="1"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vertical="center"/>
    </xf>
    <xf numFmtId="0" fontId="0" fillId="3" borderId="2" xfId="0"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horizontal="center" vertical="center"/>
    </xf>
    <xf numFmtId="0" fontId="0" fillId="0" borderId="0" xfId="0" applyFill="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9" fontId="0" fillId="0" borderId="0" xfId="1" applyFont="1" applyAlignment="1">
      <alignment horizontal="center" vertical="center"/>
    </xf>
    <xf numFmtId="0" fontId="3" fillId="0" borderId="0" xfId="0" applyFont="1" applyAlignment="1">
      <alignment horizontal="left" vertical="center" wrapText="1" indent="2"/>
    </xf>
    <xf numFmtId="9" fontId="0" fillId="0" borderId="0" xfId="1" applyFont="1" applyAlignment="1">
      <alignment vertical="center"/>
    </xf>
    <xf numFmtId="0" fontId="3" fillId="0" borderId="0" xfId="0" applyFont="1" applyFill="1" applyAlignment="1">
      <alignment vertical="center"/>
    </xf>
    <xf numFmtId="0" fontId="2" fillId="0" borderId="0" xfId="0" applyFont="1" applyFill="1" applyAlignment="1">
      <alignment horizontal="center" vertical="center"/>
    </xf>
    <xf numFmtId="0" fontId="2" fillId="3" borderId="2" xfId="0" applyFont="1" applyFill="1" applyBorder="1" applyAlignment="1">
      <alignment horizontal="center" vertical="center" wrapText="1"/>
    </xf>
    <xf numFmtId="0" fontId="0" fillId="0" borderId="0" xfId="0" applyAlignment="1">
      <alignment vertical="center" wrapText="1"/>
    </xf>
    <xf numFmtId="0" fontId="0" fillId="0" borderId="2" xfId="0" applyBorder="1" applyAlignment="1">
      <alignment horizontal="center" vertical="center"/>
    </xf>
    <xf numFmtId="0" fontId="0" fillId="0" borderId="2" xfId="0" applyBorder="1" applyAlignment="1">
      <alignment horizontal="center" vertical="center"/>
    </xf>
    <xf numFmtId="0" fontId="0" fillId="3" borderId="2" xfId="0" applyFill="1" applyBorder="1" applyAlignment="1">
      <alignment horizontal="center" vertical="center"/>
    </xf>
    <xf numFmtId="0" fontId="5" fillId="0" borderId="0" xfId="0" applyFont="1" applyBorder="1" applyAlignment="1">
      <alignment vertical="center" wrapText="1"/>
    </xf>
    <xf numFmtId="0" fontId="6" fillId="0" borderId="0" xfId="0" applyFont="1" applyBorder="1" applyAlignment="1">
      <alignment vertical="center" wrapText="1"/>
    </xf>
    <xf numFmtId="0" fontId="7" fillId="0" borderId="0" xfId="0" applyFont="1" applyBorder="1" applyAlignment="1">
      <alignment vertical="center" wrapText="1"/>
    </xf>
    <xf numFmtId="0" fontId="7"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vertical="center"/>
    </xf>
    <xf numFmtId="0" fontId="7" fillId="0" borderId="0" xfId="0" applyFont="1" applyBorder="1" applyAlignment="1">
      <alignment vertical="center"/>
    </xf>
    <xf numFmtId="0" fontId="7" fillId="0" borderId="2" xfId="0" applyFont="1" applyFill="1" applyBorder="1" applyAlignment="1">
      <alignment horizontal="center" vertical="top" wrapText="1"/>
    </xf>
    <xf numFmtId="0" fontId="7" fillId="0" borderId="2" xfId="0" applyFont="1" applyBorder="1" applyAlignment="1">
      <alignment horizontal="center" vertical="center" wrapText="1"/>
    </xf>
    <xf numFmtId="0" fontId="7" fillId="4" borderId="2" xfId="0" applyFont="1" applyFill="1" applyBorder="1" applyAlignment="1">
      <alignment vertical="center" wrapText="1"/>
    </xf>
    <xf numFmtId="0" fontId="8" fillId="3"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2" fontId="6" fillId="0" borderId="0" xfId="0" applyNumberFormat="1" applyFont="1" applyFill="1" applyBorder="1" applyAlignment="1">
      <alignment horizontal="center" vertical="center" wrapText="1"/>
    </xf>
    <xf numFmtId="0" fontId="6" fillId="0" borderId="0" xfId="0" applyFont="1" applyBorder="1"/>
    <xf numFmtId="0" fontId="7" fillId="0" borderId="0" xfId="0" applyFont="1" applyBorder="1"/>
    <xf numFmtId="0" fontId="7" fillId="4" borderId="2" xfId="2"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4" borderId="2" xfId="3" applyFont="1" applyFill="1" applyBorder="1" applyAlignment="1">
      <alignment vertical="center" wrapText="1"/>
    </xf>
    <xf numFmtId="0" fontId="8" fillId="3" borderId="2" xfId="3" applyFont="1" applyFill="1" applyBorder="1" applyAlignment="1">
      <alignment horizontal="center" vertical="center"/>
    </xf>
    <xf numFmtId="0" fontId="7" fillId="0" borderId="2" xfId="3" applyFont="1" applyFill="1" applyBorder="1" applyAlignment="1">
      <alignment horizontal="center" vertical="center"/>
    </xf>
    <xf numFmtId="0" fontId="6" fillId="0" borderId="0" xfId="3" applyFont="1" applyFill="1" applyBorder="1" applyAlignment="1">
      <alignment horizontal="center" vertical="center"/>
    </xf>
    <xf numFmtId="0" fontId="7" fillId="0" borderId="2" xfId="3" applyFont="1" applyFill="1" applyBorder="1" applyAlignment="1">
      <alignment vertical="center" wrapText="1"/>
    </xf>
    <xf numFmtId="0" fontId="7" fillId="4" borderId="2" xfId="3" applyFont="1" applyFill="1" applyBorder="1" applyAlignment="1">
      <alignment horizontal="left" vertical="center" wrapText="1"/>
    </xf>
    <xf numFmtId="0" fontId="7" fillId="0" borderId="2" xfId="3" applyFont="1" applyFill="1" applyBorder="1" applyAlignment="1">
      <alignment horizontal="left" vertical="center" wrapText="1"/>
    </xf>
    <xf numFmtId="0" fontId="7" fillId="5" borderId="2" xfId="3" applyFont="1" applyFill="1" applyBorder="1" applyAlignment="1">
      <alignment horizontal="left" vertical="center" wrapText="1"/>
    </xf>
    <xf numFmtId="0" fontId="7" fillId="0" borderId="2" xfId="3" applyFont="1" applyBorder="1" applyAlignment="1">
      <alignment horizontal="center" vertical="center"/>
    </xf>
    <xf numFmtId="0" fontId="6" fillId="0" borderId="0" xfId="3" applyFont="1" applyBorder="1" applyAlignment="1">
      <alignment horizontal="center" vertical="center"/>
    </xf>
    <xf numFmtId="0" fontId="7" fillId="5" borderId="2" xfId="0" applyFont="1" applyFill="1" applyBorder="1" applyAlignment="1">
      <alignment horizontal="left" vertical="center" wrapText="1"/>
    </xf>
    <xf numFmtId="1" fontId="6" fillId="0" borderId="2"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6" fillId="0" borderId="0" xfId="0" applyFont="1" applyFill="1" applyBorder="1" applyAlignment="1">
      <alignment vertical="center" wrapText="1"/>
    </xf>
    <xf numFmtId="0" fontId="7" fillId="0" borderId="2" xfId="0" applyFont="1" applyFill="1" applyBorder="1" applyAlignment="1">
      <alignment vertical="center" wrapText="1"/>
    </xf>
    <xf numFmtId="0" fontId="7" fillId="0" borderId="2" xfId="3" applyFont="1" applyFill="1" applyBorder="1" applyAlignment="1">
      <alignment horizontal="left" vertical="center"/>
    </xf>
    <xf numFmtId="9" fontId="7"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0" xfId="0" applyFont="1" applyFill="1" applyBorder="1" applyAlignment="1">
      <alignment wrapText="1"/>
    </xf>
    <xf numFmtId="0" fontId="7" fillId="0" borderId="0" xfId="0" applyFont="1" applyBorder="1" applyAlignment="1">
      <alignment wrapText="1"/>
    </xf>
    <xf numFmtId="0" fontId="7" fillId="0" borderId="0" xfId="0" applyFont="1" applyFill="1" applyBorder="1" applyAlignment="1">
      <alignment horizontal="left"/>
    </xf>
    <xf numFmtId="0" fontId="6" fillId="0" borderId="0" xfId="0" applyFont="1" applyBorder="1" applyAlignment="1">
      <alignment horizontal="center"/>
    </xf>
    <xf numFmtId="0" fontId="7" fillId="0" borderId="0" xfId="0" applyFont="1" applyBorder="1" applyAlignment="1">
      <alignment horizontal="center"/>
    </xf>
    <xf numFmtId="2" fontId="7" fillId="0" borderId="0" xfId="0" applyNumberFormat="1" applyFont="1" applyFill="1" applyBorder="1" applyAlignment="1">
      <alignment horizontal="center" vertical="center" wrapText="1"/>
    </xf>
    <xf numFmtId="2" fontId="7" fillId="0" borderId="0" xfId="0" applyNumberFormat="1" applyFont="1" applyBorder="1" applyAlignment="1">
      <alignment horizontal="center" vertical="center" wrapText="1"/>
    </xf>
    <xf numFmtId="2" fontId="6" fillId="0" borderId="0" xfId="0" applyNumberFormat="1" applyFont="1" applyBorder="1" applyAlignment="1">
      <alignment horizontal="center" vertical="center" wrapText="1"/>
    </xf>
    <xf numFmtId="0" fontId="0" fillId="0" borderId="0" xfId="0" applyFill="1" applyBorder="1" applyAlignment="1">
      <alignment wrapText="1"/>
    </xf>
    <xf numFmtId="0" fontId="0" fillId="0" borderId="0" xfId="0" applyBorder="1" applyAlignment="1">
      <alignment wrapText="1"/>
    </xf>
    <xf numFmtId="0" fontId="7" fillId="0" borderId="0" xfId="0" applyFont="1" applyFill="1" applyBorder="1"/>
    <xf numFmtId="2" fontId="8" fillId="3" borderId="2" xfId="0" applyNumberFormat="1" applyFont="1" applyFill="1" applyBorder="1" applyAlignment="1">
      <alignment horizontal="center" vertical="center" wrapText="1"/>
    </xf>
    <xf numFmtId="2" fontId="7" fillId="0" borderId="2" xfId="0" applyNumberFormat="1" applyFont="1" applyFill="1" applyBorder="1" applyAlignment="1">
      <alignment horizontal="center" vertical="center" wrapText="1"/>
    </xf>
    <xf numFmtId="1" fontId="7" fillId="0" borderId="2" xfId="4" applyNumberFormat="1" applyFont="1" applyFill="1" applyBorder="1" applyAlignment="1">
      <alignment vertical="center" wrapText="1"/>
    </xf>
    <xf numFmtId="2" fontId="7" fillId="0" borderId="2" xfId="4" applyNumberFormat="1" applyFont="1" applyFill="1" applyBorder="1" applyAlignment="1">
      <alignment horizontal="center" vertical="center"/>
    </xf>
    <xf numFmtId="1" fontId="7" fillId="5" borderId="2" xfId="4" applyNumberFormat="1" applyFont="1" applyFill="1" applyBorder="1" applyAlignment="1">
      <alignment horizontal="left" vertical="center" wrapText="1"/>
    </xf>
    <xf numFmtId="1" fontId="7" fillId="0" borderId="2" xfId="0" applyNumberFormat="1" applyFont="1" applyFill="1" applyBorder="1" applyAlignment="1">
      <alignment horizontal="center" vertical="center" wrapText="1"/>
    </xf>
    <xf numFmtId="1" fontId="7" fillId="0" borderId="2" xfId="4" applyNumberFormat="1" applyFont="1" applyFill="1" applyBorder="1" applyAlignment="1">
      <alignment horizontal="left" vertical="center" wrapText="1"/>
    </xf>
    <xf numFmtId="2" fontId="7" fillId="5" borderId="2" xfId="0" applyNumberFormat="1" applyFont="1" applyFill="1" applyBorder="1" applyAlignment="1">
      <alignment horizontal="left" vertical="center" wrapText="1"/>
    </xf>
    <xf numFmtId="2" fontId="7" fillId="0" borderId="2" xfId="0" applyNumberFormat="1" applyFont="1" applyFill="1" applyBorder="1" applyAlignment="1">
      <alignment horizontal="left" vertical="center" wrapText="1"/>
    </xf>
    <xf numFmtId="0" fontId="0" fillId="0" borderId="0" xfId="0" applyBorder="1" applyAlignment="1">
      <alignment horizontal="center" wrapText="1"/>
    </xf>
    <xf numFmtId="2" fontId="7" fillId="0" borderId="0" xfId="0" applyNumberFormat="1" applyFont="1" applyFill="1" applyBorder="1"/>
    <xf numFmtId="2" fontId="7" fillId="0" borderId="2" xfId="0" applyNumberFormat="1" applyFont="1" applyFill="1" applyBorder="1" applyAlignment="1">
      <alignment horizontal="left" vertical="center" wrapText="1"/>
    </xf>
    <xf numFmtId="2" fontId="7" fillId="0" borderId="2" xfId="0" applyNumberFormat="1" applyFont="1" applyBorder="1" applyAlignment="1">
      <alignment horizontal="center" vertical="center" wrapText="1"/>
    </xf>
    <xf numFmtId="0" fontId="7" fillId="0" borderId="2" xfId="0" applyFont="1" applyBorder="1" applyAlignment="1">
      <alignment horizontal="left" vertical="center"/>
    </xf>
    <xf numFmtId="0" fontId="7" fillId="0" borderId="2" xfId="0" applyFont="1" applyBorder="1" applyAlignment="1">
      <alignment horizontal="center"/>
    </xf>
    <xf numFmtId="0" fontId="7" fillId="0" borderId="2" xfId="0" applyFont="1" applyBorder="1" applyAlignment="1">
      <alignment horizontal="center" vertical="center"/>
    </xf>
    <xf numFmtId="0" fontId="7" fillId="0" borderId="2" xfId="0" applyFont="1" applyBorder="1" applyAlignment="1">
      <alignment horizontal="center" vertical="center"/>
    </xf>
    <xf numFmtId="2" fontId="7" fillId="0" borderId="2" xfId="0" applyNumberFormat="1" applyFont="1" applyBorder="1" applyAlignment="1">
      <alignment horizontal="center" vertical="center" wrapText="1"/>
    </xf>
    <xf numFmtId="0" fontId="7" fillId="0" borderId="2" xfId="0" applyFont="1" applyBorder="1" applyAlignment="1">
      <alignment horizontal="center"/>
    </xf>
    <xf numFmtId="2" fontId="7" fillId="0" borderId="2" xfId="0" applyNumberFormat="1" applyFont="1" applyFill="1" applyBorder="1" applyAlignment="1">
      <alignment vertical="center" wrapText="1"/>
    </xf>
    <xf numFmtId="0" fontId="7" fillId="0" borderId="2" xfId="0" applyFont="1" applyBorder="1" applyAlignment="1">
      <alignment horizontal="left" vertical="center" wrapText="1"/>
    </xf>
    <xf numFmtId="0" fontId="0" fillId="0" borderId="0" xfId="0" applyAlignment="1">
      <alignment horizontal="center"/>
    </xf>
    <xf numFmtId="0" fontId="0" fillId="0" borderId="0" xfId="0" applyFill="1" applyAlignment="1">
      <alignment vertical="center" wrapText="1"/>
    </xf>
    <xf numFmtId="0" fontId="0" fillId="0" borderId="0" xfId="0" applyAlignment="1">
      <alignment wrapText="1"/>
    </xf>
    <xf numFmtId="0" fontId="7" fillId="0" borderId="0" xfId="0" applyFont="1" applyFill="1"/>
    <xf numFmtId="2" fontId="7" fillId="0" borderId="0" xfId="0" applyNumberFormat="1" applyFont="1" applyFill="1" applyAlignment="1">
      <alignment horizontal="center" vertical="center" wrapText="1"/>
    </xf>
    <xf numFmtId="0" fontId="7" fillId="0" borderId="0" xfId="0" applyFont="1" applyAlignment="1">
      <alignment vertical="center"/>
    </xf>
    <xf numFmtId="2" fontId="11" fillId="0" borderId="0" xfId="0" applyNumberFormat="1" applyFont="1" applyFill="1" applyAlignment="1">
      <alignment horizontal="left" vertical="center" wrapText="1"/>
    </xf>
    <xf numFmtId="2" fontId="12" fillId="0" borderId="0" xfId="0" applyNumberFormat="1" applyFont="1" applyAlignment="1">
      <alignment vertical="center" wrapText="1"/>
    </xf>
    <xf numFmtId="2" fontId="13" fillId="0" borderId="0" xfId="0" applyNumberFormat="1" applyFont="1" applyAlignment="1">
      <alignment vertical="center" wrapText="1"/>
    </xf>
    <xf numFmtId="0" fontId="7" fillId="0" borderId="3" xfId="0" applyFont="1" applyFill="1" applyBorder="1" applyAlignment="1">
      <alignment horizontal="center"/>
    </xf>
    <xf numFmtId="0" fontId="7" fillId="5" borderId="0" xfId="0" applyFont="1" applyFill="1"/>
    <xf numFmtId="0" fontId="7" fillId="0" borderId="0" xfId="0" applyFont="1"/>
    <xf numFmtId="0" fontId="6" fillId="0" borderId="0" xfId="0" applyFont="1"/>
    <xf numFmtId="0" fontId="7" fillId="0" borderId="0" xfId="0" applyFont="1" applyFill="1" applyAlignment="1">
      <alignment horizontal="center"/>
    </xf>
    <xf numFmtId="0" fontId="7" fillId="0" borderId="0" xfId="0" applyFont="1" applyFill="1" applyAlignment="1">
      <alignment vertical="center" wrapText="1"/>
    </xf>
    <xf numFmtId="0" fontId="7" fillId="0" borderId="0" xfId="0" applyFont="1" applyFill="1" applyAlignment="1">
      <alignment wrapText="1"/>
    </xf>
    <xf numFmtId="2" fontId="7" fillId="0" borderId="0" xfId="0" applyNumberFormat="1" applyFont="1" applyFill="1" applyAlignment="1">
      <alignment horizontal="left" vertical="center"/>
    </xf>
    <xf numFmtId="0" fontId="7" fillId="0" borderId="0" xfId="0" applyFont="1" applyFill="1" applyAlignment="1">
      <alignment vertical="center"/>
    </xf>
    <xf numFmtId="0" fontId="11" fillId="0" borderId="0" xfId="0" applyFont="1" applyFill="1" applyAlignment="1">
      <alignment horizontal="left"/>
    </xf>
    <xf numFmtId="0" fontId="12" fillId="0" borderId="0" xfId="0" applyFont="1" applyFill="1" applyAlignment="1"/>
    <xf numFmtId="0" fontId="14" fillId="0" borderId="0" xfId="0" applyFont="1" applyFill="1" applyBorder="1" applyAlignment="1"/>
    <xf numFmtId="0" fontId="7" fillId="0" borderId="5" xfId="4" applyFont="1" applyFill="1" applyBorder="1" applyAlignment="1">
      <alignment horizontal="center" vertical="center" textRotation="90" wrapText="1"/>
    </xf>
    <xf numFmtId="0" fontId="7" fillId="0" borderId="5" xfId="0" applyFont="1" applyBorder="1" applyAlignment="1">
      <alignment horizontal="center" vertical="center" textRotation="90" wrapText="1"/>
    </xf>
    <xf numFmtId="0" fontId="7" fillId="0" borderId="6" xfId="4" applyFont="1" applyFill="1" applyBorder="1" applyAlignment="1">
      <alignment horizontal="center" vertical="center" textRotation="90" wrapText="1"/>
    </xf>
    <xf numFmtId="0" fontId="7" fillId="6" borderId="0" xfId="0" applyFont="1" applyFill="1" applyAlignment="1">
      <alignment wrapText="1"/>
    </xf>
    <xf numFmtId="0" fontId="6" fillId="0" borderId="0" xfId="0" applyFont="1" applyFill="1"/>
    <xf numFmtId="0" fontId="7" fillId="0" borderId="0" xfId="0" applyFont="1" applyAlignment="1">
      <alignment horizontal="center" vertical="center" wrapText="1"/>
    </xf>
    <xf numFmtId="0" fontId="7" fillId="0" borderId="0" xfId="0" applyFont="1" applyAlignment="1">
      <alignment vertical="center" wrapText="1"/>
    </xf>
    <xf numFmtId="0" fontId="12" fillId="0" borderId="2" xfId="0" applyFont="1" applyFill="1" applyBorder="1" applyAlignment="1"/>
    <xf numFmtId="2" fontId="5" fillId="0" borderId="0" xfId="0" applyNumberFormat="1" applyFont="1" applyFill="1" applyAlignment="1">
      <alignment horizontal="left" vertical="center" wrapText="1"/>
    </xf>
    <xf numFmtId="0" fontId="10" fillId="0" borderId="0" xfId="0" applyFont="1" applyFill="1" applyAlignment="1">
      <alignment vertical="center" wrapText="1"/>
    </xf>
    <xf numFmtId="0" fontId="7" fillId="0" borderId="7" xfId="4" applyFont="1" applyFill="1" applyBorder="1" applyAlignment="1">
      <alignment horizontal="center" vertical="center" textRotation="90" wrapText="1"/>
    </xf>
    <xf numFmtId="0" fontId="7" fillId="0" borderId="7" xfId="0" applyFont="1" applyBorder="1" applyAlignment="1">
      <alignment horizontal="center" vertical="center" textRotation="90" wrapText="1"/>
    </xf>
    <xf numFmtId="0" fontId="7" fillId="0" borderId="8" xfId="4" applyFont="1" applyFill="1" applyBorder="1" applyAlignment="1">
      <alignment horizontal="center" vertical="center" textRotation="90" wrapText="1"/>
    </xf>
    <xf numFmtId="0" fontId="7" fillId="0" borderId="9"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6" fillId="0" borderId="0" xfId="0" applyFont="1" applyAlignment="1">
      <alignment vertical="center" wrapText="1"/>
    </xf>
    <xf numFmtId="0" fontId="7" fillId="0" borderId="4" xfId="0" applyFont="1" applyBorder="1" applyAlignment="1">
      <alignment horizontal="center" vertical="center"/>
    </xf>
    <xf numFmtId="0" fontId="7" fillId="0" borderId="4" xfId="0" applyFont="1" applyFill="1" applyBorder="1" applyAlignment="1">
      <alignment vertical="center" wrapText="1"/>
    </xf>
    <xf numFmtId="0" fontId="7" fillId="0" borderId="4" xfId="0" applyFont="1" applyBorder="1" applyAlignment="1">
      <alignment vertical="center" wrapText="1"/>
    </xf>
    <xf numFmtId="0" fontId="7" fillId="0" borderId="4" xfId="0" applyFont="1" applyFill="1" applyBorder="1" applyAlignment="1">
      <alignment vertical="center"/>
    </xf>
    <xf numFmtId="0" fontId="7" fillId="0" borderId="4" xfId="0" applyFont="1" applyBorder="1" applyAlignment="1">
      <alignment vertical="center"/>
    </xf>
    <xf numFmtId="2" fontId="5" fillId="0" borderId="2" xfId="0" applyNumberFormat="1" applyFont="1" applyFill="1" applyBorder="1" applyAlignment="1">
      <alignment horizontal="left" vertical="center" wrapText="1"/>
    </xf>
    <xf numFmtId="0" fontId="7" fillId="0" borderId="10" xfId="0" applyFont="1" applyBorder="1" applyAlignment="1">
      <alignment vertical="center"/>
    </xf>
    <xf numFmtId="0" fontId="7" fillId="0" borderId="11" xfId="4" applyFont="1" applyFill="1" applyBorder="1" applyAlignment="1">
      <alignment horizontal="center" vertical="center" textRotation="90" wrapText="1"/>
    </xf>
    <xf numFmtId="0" fontId="7" fillId="0" borderId="11" xfId="0" applyFont="1" applyBorder="1" applyAlignment="1">
      <alignment horizontal="center" vertical="center" textRotation="90" wrapText="1"/>
    </xf>
    <xf numFmtId="0" fontId="7" fillId="0" borderId="12" xfId="4" applyFont="1" applyFill="1" applyBorder="1" applyAlignment="1">
      <alignment horizontal="center" vertical="center" textRotation="90"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xf>
    <xf numFmtId="0" fontId="7" fillId="0" borderId="14" xfId="0" applyFont="1" applyBorder="1" applyAlignment="1">
      <alignment horizontal="center" vertical="center" wrapText="1"/>
    </xf>
    <xf numFmtId="0" fontId="6" fillId="0" borderId="15" xfId="0" applyFont="1" applyBorder="1" applyAlignment="1">
      <alignment vertical="center"/>
    </xf>
    <xf numFmtId="0" fontId="7" fillId="0" borderId="15" xfId="0" applyFont="1" applyBorder="1" applyAlignment="1">
      <alignment vertical="center"/>
    </xf>
    <xf numFmtId="0" fontId="7" fillId="5" borderId="2" xfId="0" applyFont="1" applyFill="1" applyBorder="1" applyAlignment="1">
      <alignment horizontal="center"/>
    </xf>
    <xf numFmtId="0" fontId="7" fillId="0" borderId="2" xfId="0" applyFont="1" applyFill="1" applyBorder="1" applyAlignment="1">
      <alignment wrapText="1"/>
    </xf>
    <xf numFmtId="0" fontId="7" fillId="0" borderId="2" xfId="0" applyFont="1" applyBorder="1" applyAlignment="1">
      <alignment wrapText="1"/>
    </xf>
    <xf numFmtId="0" fontId="15" fillId="5" borderId="16" xfId="0" applyFont="1" applyFill="1" applyBorder="1" applyAlignment="1">
      <alignment vertical="center"/>
    </xf>
    <xf numFmtId="2" fontId="10" fillId="5" borderId="2" xfId="0" applyNumberFormat="1" applyFont="1" applyFill="1" applyBorder="1" applyAlignment="1">
      <alignment horizontal="left" vertical="center" wrapText="1"/>
    </xf>
    <xf numFmtId="2" fontId="7" fillId="4" borderId="2" xfId="0" applyNumberFormat="1" applyFont="1" applyFill="1" applyBorder="1" applyAlignment="1">
      <alignment horizontal="center" vertical="center" wrapText="1"/>
    </xf>
    <xf numFmtId="0" fontId="7" fillId="0" borderId="10" xfId="0" applyFont="1" applyFill="1" applyBorder="1" applyAlignment="1">
      <alignment vertical="center" wrapText="1"/>
    </xf>
    <xf numFmtId="2" fontId="7" fillId="0" borderId="2" xfId="0" applyNumberFormat="1" applyFont="1" applyFill="1" applyBorder="1" applyAlignment="1">
      <alignment horizontal="center" vertical="center"/>
    </xf>
    <xf numFmtId="2" fontId="7" fillId="0" borderId="17" xfId="4" applyNumberFormat="1" applyFont="1" applyFill="1" applyBorder="1" applyAlignment="1">
      <alignment horizontal="center" vertical="center"/>
    </xf>
    <xf numFmtId="1" fontId="7" fillId="0" borderId="17" xfId="4" applyNumberFormat="1" applyFont="1" applyFill="1" applyBorder="1" applyAlignment="1">
      <alignment horizontal="center" vertical="center"/>
    </xf>
    <xf numFmtId="1" fontId="7" fillId="0" borderId="10" xfId="4" applyNumberFormat="1" applyFont="1" applyFill="1" applyBorder="1" applyAlignment="1">
      <alignment horizontal="center" vertical="center"/>
    </xf>
    <xf numFmtId="0" fontId="7" fillId="0" borderId="2" xfId="0" applyFont="1" applyFill="1" applyBorder="1" applyAlignment="1">
      <alignment horizontal="center" vertical="center"/>
    </xf>
    <xf numFmtId="2" fontId="7" fillId="0" borderId="2" xfId="0" applyNumberFormat="1" applyFont="1" applyBorder="1"/>
    <xf numFmtId="0" fontId="6" fillId="0" borderId="19" xfId="0" applyFont="1" applyBorder="1"/>
    <xf numFmtId="0" fontId="7" fillId="0" borderId="19" xfId="0" applyFont="1" applyBorder="1"/>
    <xf numFmtId="2" fontId="7" fillId="5" borderId="2" xfId="0" applyNumberFormat="1" applyFont="1" applyFill="1" applyBorder="1"/>
    <xf numFmtId="2" fontId="7" fillId="7" borderId="2" xfId="0" applyNumberFormat="1" applyFont="1" applyFill="1" applyBorder="1" applyAlignment="1">
      <alignment horizontal="center" vertical="center" wrapText="1"/>
    </xf>
    <xf numFmtId="0" fontId="7" fillId="0" borderId="2" xfId="0" applyFont="1" applyBorder="1" applyAlignment="1">
      <alignment vertical="center"/>
    </xf>
    <xf numFmtId="0" fontId="7" fillId="0" borderId="2" xfId="0" applyFont="1" applyBorder="1"/>
    <xf numFmtId="2" fontId="7" fillId="0" borderId="20" xfId="4" applyNumberFormat="1" applyFont="1" applyFill="1" applyBorder="1" applyAlignment="1">
      <alignment horizontal="center" vertical="center"/>
    </xf>
    <xf numFmtId="2" fontId="7" fillId="0" borderId="20" xfId="0" applyNumberFormat="1" applyFont="1" applyFill="1" applyBorder="1" applyAlignment="1">
      <alignment horizontal="center" vertical="center"/>
    </xf>
    <xf numFmtId="2" fontId="7" fillId="0" borderId="21" xfId="4" applyNumberFormat="1" applyFont="1" applyFill="1" applyBorder="1" applyAlignment="1">
      <alignment horizontal="center" vertical="center"/>
    </xf>
    <xf numFmtId="0" fontId="7" fillId="0" borderId="2" xfId="0" applyFont="1" applyBorder="1" applyAlignment="1">
      <alignment vertical="center" wrapText="1"/>
    </xf>
    <xf numFmtId="0" fontId="16" fillId="5" borderId="16" xfId="0" applyFont="1" applyFill="1" applyBorder="1" applyAlignment="1">
      <alignment vertical="center"/>
    </xf>
    <xf numFmtId="2" fontId="10" fillId="8" borderId="2" xfId="0" applyNumberFormat="1" applyFont="1" applyFill="1" applyBorder="1" applyAlignment="1">
      <alignment horizontal="center" vertical="center" wrapText="1"/>
    </xf>
    <xf numFmtId="0" fontId="9" fillId="7" borderId="10" xfId="0" applyFont="1" applyFill="1" applyBorder="1" applyAlignment="1">
      <alignment vertical="center" wrapText="1"/>
    </xf>
    <xf numFmtId="2" fontId="7" fillId="0" borderId="10" xfId="4" applyNumberFormat="1" applyFont="1" applyFill="1" applyBorder="1" applyAlignment="1">
      <alignment horizontal="center" vertical="center"/>
    </xf>
    <xf numFmtId="2" fontId="7" fillId="0" borderId="22" xfId="4" applyNumberFormat="1" applyFont="1" applyFill="1" applyBorder="1" applyAlignment="1">
      <alignment horizontal="center" vertical="center"/>
    </xf>
    <xf numFmtId="2" fontId="7" fillId="0" borderId="16" xfId="4" applyNumberFormat="1" applyFont="1" applyFill="1" applyBorder="1" applyAlignment="1">
      <alignment horizontal="center" vertical="center"/>
    </xf>
    <xf numFmtId="2" fontId="7" fillId="0" borderId="22" xfId="0" applyNumberFormat="1" applyFont="1" applyFill="1" applyBorder="1" applyAlignment="1">
      <alignment horizontal="center" vertical="center"/>
    </xf>
    <xf numFmtId="2" fontId="7" fillId="6" borderId="2" xfId="0" applyNumberFormat="1" applyFont="1" applyFill="1" applyBorder="1"/>
    <xf numFmtId="2" fontId="8" fillId="8" borderId="2" xfId="0" applyNumberFormat="1" applyFont="1" applyFill="1" applyBorder="1" applyAlignment="1">
      <alignment horizontal="center" vertical="center" wrapText="1"/>
    </xf>
    <xf numFmtId="0" fontId="9" fillId="5" borderId="10" xfId="0" applyFont="1" applyFill="1" applyBorder="1" applyAlignment="1">
      <alignment vertical="center" wrapText="1"/>
    </xf>
    <xf numFmtId="2" fontId="7" fillId="0" borderId="24" xfId="4" applyNumberFormat="1" applyFont="1" applyFill="1" applyBorder="1" applyAlignment="1">
      <alignment horizontal="center" vertical="center"/>
    </xf>
    <xf numFmtId="2" fontId="7" fillId="0" borderId="4" xfId="4" applyNumberFormat="1" applyFont="1" applyFill="1" applyBorder="1" applyAlignment="1">
      <alignment horizontal="center" vertical="center"/>
    </xf>
    <xf numFmtId="2" fontId="7" fillId="0" borderId="25" xfId="4" applyNumberFormat="1" applyFont="1" applyFill="1" applyBorder="1" applyAlignment="1">
      <alignment horizontal="center" vertical="center"/>
    </xf>
    <xf numFmtId="2" fontId="7" fillId="0" borderId="25" xfId="0" applyNumberFormat="1" applyFont="1" applyFill="1" applyBorder="1" applyAlignment="1">
      <alignment horizontal="center" vertical="center"/>
    </xf>
    <xf numFmtId="2" fontId="7" fillId="0" borderId="23" xfId="4" applyNumberFormat="1" applyFont="1" applyFill="1" applyBorder="1" applyAlignment="1">
      <alignment horizontal="center" vertical="center"/>
    </xf>
    <xf numFmtId="2" fontId="7" fillId="0" borderId="11" xfId="0" applyNumberFormat="1" applyFont="1" applyFill="1" applyBorder="1" applyAlignment="1">
      <alignment horizontal="center" vertical="center"/>
    </xf>
    <xf numFmtId="2" fontId="7" fillId="0" borderId="12" xfId="4" applyNumberFormat="1" applyFont="1" applyFill="1" applyBorder="1" applyAlignment="1">
      <alignment horizontal="center" vertical="center"/>
    </xf>
    <xf numFmtId="0" fontId="7" fillId="9" borderId="2" xfId="0" applyFont="1" applyFill="1" applyBorder="1" applyAlignment="1">
      <alignment horizontal="center"/>
    </xf>
    <xf numFmtId="2" fontId="17" fillId="10" borderId="2" xfId="0" applyNumberFormat="1" applyFont="1" applyFill="1" applyBorder="1" applyAlignment="1">
      <alignment horizontal="left" vertical="center" wrapText="1"/>
    </xf>
    <xf numFmtId="2" fontId="17" fillId="11" borderId="2" xfId="0" applyNumberFormat="1" applyFont="1" applyFill="1" applyBorder="1" applyAlignment="1">
      <alignment horizontal="left" vertical="center" wrapText="1"/>
    </xf>
    <xf numFmtId="2" fontId="7" fillId="0" borderId="11" xfId="4" applyNumberFormat="1" applyFont="1" applyFill="1" applyBorder="1" applyAlignment="1">
      <alignment horizontal="center" vertical="center"/>
    </xf>
    <xf numFmtId="0" fontId="7" fillId="0" borderId="2" xfId="0" quotePrefix="1" applyFont="1" applyBorder="1" applyAlignment="1">
      <alignment horizontal="left" vertical="top" wrapText="1"/>
    </xf>
    <xf numFmtId="2" fontId="7" fillId="6" borderId="2" xfId="0" applyNumberFormat="1" applyFont="1" applyFill="1" applyBorder="1" applyAlignment="1">
      <alignment horizontal="center" vertical="center" wrapText="1"/>
    </xf>
    <xf numFmtId="0" fontId="7" fillId="0" borderId="2" xfId="0" applyFont="1" applyBorder="1" applyAlignment="1">
      <alignment horizontal="left" vertical="top" wrapText="1"/>
    </xf>
    <xf numFmtId="2" fontId="7" fillId="4" borderId="2" xfId="0" applyNumberFormat="1" applyFont="1" applyFill="1" applyBorder="1"/>
    <xf numFmtId="0" fontId="7" fillId="7" borderId="2" xfId="0" applyFont="1" applyFill="1" applyBorder="1" applyAlignment="1">
      <alignment horizontal="center"/>
    </xf>
    <xf numFmtId="2" fontId="10" fillId="12" borderId="2" xfId="0" applyNumberFormat="1" applyFont="1" applyFill="1" applyBorder="1" applyAlignment="1">
      <alignment horizontal="left" vertical="center" wrapText="1"/>
    </xf>
    <xf numFmtId="2" fontId="10" fillId="13" borderId="2" xfId="0" applyNumberFormat="1" applyFont="1" applyFill="1" applyBorder="1" applyAlignment="1">
      <alignment horizontal="center" vertical="center" wrapText="1"/>
    </xf>
    <xf numFmtId="2" fontId="7" fillId="13" borderId="2" xfId="0" applyNumberFormat="1" applyFont="1" applyFill="1" applyBorder="1" applyAlignment="1">
      <alignment horizontal="center" vertical="center" wrapText="1"/>
    </xf>
    <xf numFmtId="0" fontId="7" fillId="0" borderId="2" xfId="0" applyFont="1" applyBorder="1" applyAlignment="1">
      <alignment horizontal="left" vertical="center" wrapText="1"/>
    </xf>
    <xf numFmtId="2" fontId="8" fillId="13" borderId="2" xfId="0" applyNumberFormat="1" applyFont="1" applyFill="1" applyBorder="1" applyAlignment="1">
      <alignment horizontal="center" vertical="center" wrapText="1"/>
    </xf>
    <xf numFmtId="0" fontId="15" fillId="3" borderId="16" xfId="0" applyFont="1" applyFill="1" applyBorder="1" applyAlignment="1">
      <alignment vertical="center"/>
    </xf>
    <xf numFmtId="2" fontId="10" fillId="14" borderId="2" xfId="0" applyNumberFormat="1" applyFont="1" applyFill="1" applyBorder="1" applyAlignment="1">
      <alignment horizontal="center" vertical="center" wrapText="1"/>
    </xf>
    <xf numFmtId="0" fontId="18" fillId="0" borderId="10" xfId="0" applyFont="1" applyFill="1" applyBorder="1" applyAlignment="1">
      <alignment vertical="center" wrapText="1"/>
    </xf>
    <xf numFmtId="0" fontId="7" fillId="0" borderId="2" xfId="0" applyFont="1" applyBorder="1" applyAlignment="1">
      <alignment horizontal="left" wrapText="1"/>
    </xf>
    <xf numFmtId="2" fontId="7" fillId="15" borderId="2" xfId="0" applyNumberFormat="1" applyFont="1" applyFill="1" applyBorder="1" applyAlignment="1">
      <alignment horizontal="center" vertical="center" wrapText="1"/>
    </xf>
    <xf numFmtId="2" fontId="7" fillId="16" borderId="2" xfId="0" applyNumberFormat="1" applyFont="1" applyFill="1" applyBorder="1" applyAlignment="1">
      <alignment horizontal="center" vertical="center" wrapText="1"/>
    </xf>
    <xf numFmtId="0" fontId="7" fillId="17" borderId="2" xfId="0" applyFont="1" applyFill="1" applyBorder="1" applyAlignment="1">
      <alignment horizontal="center"/>
    </xf>
    <xf numFmtId="2" fontId="8" fillId="12" borderId="2" xfId="0" applyNumberFormat="1" applyFont="1" applyFill="1" applyBorder="1" applyAlignment="1">
      <alignment horizontal="left" vertical="center" wrapText="1"/>
    </xf>
    <xf numFmtId="2" fontId="10" fillId="12" borderId="2" xfId="0" applyNumberFormat="1" applyFont="1" applyFill="1" applyBorder="1" applyAlignment="1">
      <alignment horizontal="center" vertical="center" wrapText="1"/>
    </xf>
    <xf numFmtId="0" fontId="19" fillId="0" borderId="10" xfId="0" applyFont="1" applyFill="1" applyBorder="1" applyAlignment="1">
      <alignment vertical="center" wrapText="1"/>
    </xf>
    <xf numFmtId="0" fontId="7" fillId="18" borderId="2" xfId="0" applyFont="1" applyFill="1" applyBorder="1" applyAlignment="1">
      <alignment horizontal="center"/>
    </xf>
    <xf numFmtId="0" fontId="16" fillId="19" borderId="16" xfId="0" applyFont="1" applyFill="1" applyBorder="1" applyAlignment="1">
      <alignment vertical="center"/>
    </xf>
    <xf numFmtId="2" fontId="10" fillId="15" borderId="2" xfId="0" applyNumberFormat="1" applyFont="1" applyFill="1" applyBorder="1" applyAlignment="1">
      <alignment horizontal="center" vertical="center" wrapText="1"/>
    </xf>
    <xf numFmtId="2" fontId="8" fillId="15" borderId="2" xfId="0" applyNumberFormat="1" applyFont="1" applyFill="1" applyBorder="1" applyAlignment="1">
      <alignment horizontal="center" vertical="center" wrapText="1"/>
    </xf>
    <xf numFmtId="2" fontId="7" fillId="8" borderId="2" xfId="0" applyNumberFormat="1" applyFont="1" applyFill="1" applyBorder="1"/>
    <xf numFmtId="0" fontId="15" fillId="19" borderId="16" xfId="0" applyFont="1" applyFill="1" applyBorder="1" applyAlignment="1">
      <alignment vertical="center"/>
    </xf>
    <xf numFmtId="0" fontId="7" fillId="0" borderId="2" xfId="0" quotePrefix="1" applyFont="1" applyBorder="1" applyAlignment="1">
      <alignment horizontal="left" vertical="center" wrapText="1"/>
    </xf>
    <xf numFmtId="164" fontId="6" fillId="0" borderId="19" xfId="0" applyNumberFormat="1" applyFont="1" applyBorder="1"/>
    <xf numFmtId="2" fontId="7" fillId="20" borderId="2" xfId="0" applyNumberFormat="1" applyFont="1" applyFill="1" applyBorder="1" applyAlignment="1">
      <alignment horizontal="center" vertical="center" wrapText="1"/>
    </xf>
    <xf numFmtId="0" fontId="7" fillId="20" borderId="2" xfId="0" applyFont="1" applyFill="1" applyBorder="1" applyAlignment="1">
      <alignment horizontal="center"/>
    </xf>
    <xf numFmtId="0" fontId="16" fillId="21" borderId="16" xfId="0" applyFont="1" applyFill="1" applyBorder="1" applyAlignment="1">
      <alignment vertical="center"/>
    </xf>
    <xf numFmtId="2" fontId="10" fillId="21" borderId="2" xfId="0" applyNumberFormat="1" applyFont="1" applyFill="1" applyBorder="1" applyAlignment="1">
      <alignment horizontal="center" vertical="center" wrapText="1"/>
    </xf>
    <xf numFmtId="2" fontId="7" fillId="0" borderId="23" xfId="0" applyNumberFormat="1" applyFont="1" applyFill="1" applyBorder="1" applyAlignment="1">
      <alignment horizontal="center" vertical="center"/>
    </xf>
    <xf numFmtId="0" fontId="7" fillId="0" borderId="2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2" fontId="8" fillId="21" borderId="2" xfId="0" applyNumberFormat="1" applyFont="1" applyFill="1" applyBorder="1" applyAlignment="1">
      <alignment horizontal="center" vertical="center" wrapText="1"/>
    </xf>
    <xf numFmtId="2" fontId="7" fillId="0" borderId="16" xfId="0" applyNumberFormat="1" applyFont="1" applyFill="1" applyBorder="1" applyAlignment="1">
      <alignment horizontal="center" vertical="center"/>
    </xf>
    <xf numFmtId="0" fontId="7" fillId="13" borderId="2" xfId="0" applyFont="1" applyFill="1" applyBorder="1" applyAlignment="1">
      <alignment horizontal="center"/>
    </xf>
    <xf numFmtId="0" fontId="15" fillId="22" borderId="16" xfId="0" applyFont="1" applyFill="1" applyBorder="1" applyAlignment="1">
      <alignment vertical="center"/>
    </xf>
    <xf numFmtId="2" fontId="10" fillId="7" borderId="2" xfId="0" applyNumberFormat="1" applyFont="1" applyFill="1" applyBorder="1" applyAlignment="1">
      <alignment horizontal="center" vertical="center" wrapText="1"/>
    </xf>
    <xf numFmtId="0" fontId="6" fillId="0" borderId="2" xfId="0" applyFont="1" applyBorder="1" applyAlignment="1">
      <alignment vertical="center" wrapText="1"/>
    </xf>
    <xf numFmtId="0" fontId="16" fillId="22" borderId="16" xfId="0" applyFont="1" applyFill="1" applyBorder="1" applyAlignment="1">
      <alignment vertical="center"/>
    </xf>
    <xf numFmtId="2" fontId="10" fillId="18" borderId="2" xfId="0" applyNumberFormat="1" applyFont="1" applyFill="1" applyBorder="1" applyAlignment="1">
      <alignment horizontal="center" vertical="center" wrapText="1"/>
    </xf>
    <xf numFmtId="2" fontId="20" fillId="18" borderId="2" xfId="0" applyNumberFormat="1" applyFont="1" applyFill="1" applyBorder="1" applyAlignment="1">
      <alignment horizontal="center" vertical="center" wrapText="1"/>
    </xf>
    <xf numFmtId="0" fontId="0" fillId="0" borderId="2" xfId="0" applyBorder="1"/>
    <xf numFmtId="0" fontId="7" fillId="23" borderId="2" xfId="0" applyFont="1" applyFill="1" applyBorder="1" applyAlignment="1">
      <alignment horizontal="center"/>
    </xf>
    <xf numFmtId="0" fontId="7" fillId="15" borderId="2" xfId="0" applyFont="1" applyFill="1" applyBorder="1" applyAlignment="1">
      <alignment horizontal="center" vertical="center" wrapText="1"/>
    </xf>
    <xf numFmtId="0" fontId="7" fillId="15" borderId="2" xfId="0" applyFont="1" applyFill="1" applyBorder="1" applyAlignment="1">
      <alignment horizontal="center"/>
    </xf>
    <xf numFmtId="0" fontId="2" fillId="24" borderId="16" xfId="0" applyFont="1" applyFill="1" applyBorder="1" applyAlignment="1">
      <alignment vertical="center"/>
    </xf>
    <xf numFmtId="2" fontId="10" fillId="25" borderId="2" xfId="0" applyNumberFormat="1" applyFont="1" applyFill="1" applyBorder="1" applyAlignment="1">
      <alignment horizontal="center" vertical="center" wrapText="1"/>
    </xf>
    <xf numFmtId="2" fontId="8" fillId="25" borderId="2" xfId="0" applyNumberFormat="1" applyFont="1" applyFill="1" applyBorder="1" applyAlignment="1">
      <alignment horizontal="center" vertical="center" wrapText="1"/>
    </xf>
    <xf numFmtId="0" fontId="7" fillId="16" borderId="2" xfId="0" applyFont="1" applyFill="1" applyBorder="1" applyAlignment="1">
      <alignment horizontal="center"/>
    </xf>
    <xf numFmtId="0" fontId="7" fillId="0" borderId="2" xfId="0" quotePrefix="1" applyFont="1" applyBorder="1" applyAlignment="1">
      <alignment vertical="center" wrapText="1"/>
    </xf>
    <xf numFmtId="0" fontId="15" fillId="25" borderId="16" xfId="0" applyFont="1" applyFill="1" applyBorder="1" applyAlignment="1">
      <alignment vertical="center"/>
    </xf>
    <xf numFmtId="2" fontId="7" fillId="0" borderId="10" xfId="0" applyNumberFormat="1" applyFont="1" applyFill="1" applyBorder="1" applyAlignment="1">
      <alignment horizontal="center" vertical="center"/>
    </xf>
    <xf numFmtId="2" fontId="7" fillId="0" borderId="18" xfId="0" applyNumberFormat="1" applyFont="1" applyFill="1" applyBorder="1" applyAlignment="1">
      <alignment horizontal="center" vertical="center"/>
    </xf>
    <xf numFmtId="2" fontId="7" fillId="0" borderId="27" xfId="0" applyNumberFormat="1" applyFont="1" applyFill="1" applyBorder="1" applyAlignment="1">
      <alignment horizontal="center" vertical="center"/>
    </xf>
    <xf numFmtId="2" fontId="7" fillId="0" borderId="0" xfId="0" applyNumberFormat="1" applyFont="1" applyAlignment="1">
      <alignment horizontal="center" vertical="center" wrapText="1"/>
    </xf>
    <xf numFmtId="2" fontId="10" fillId="0" borderId="0" xfId="0" applyNumberFormat="1" applyFont="1" applyFill="1" applyAlignment="1">
      <alignment horizontal="left" vertical="center" wrapText="1"/>
    </xf>
    <xf numFmtId="0" fontId="7" fillId="3" borderId="0" xfId="0" applyFont="1" applyFill="1" applyAlignment="1">
      <alignment horizontal="right" vertical="center"/>
    </xf>
    <xf numFmtId="2" fontId="7" fillId="3" borderId="2" xfId="0" applyNumberFormat="1" applyFont="1" applyFill="1" applyBorder="1" applyAlignment="1">
      <alignment vertical="center"/>
    </xf>
    <xf numFmtId="2" fontId="6" fillId="0" borderId="0" xfId="0" applyNumberFormat="1" applyFont="1" applyAlignment="1">
      <alignment horizontal="center" vertical="center" wrapText="1"/>
    </xf>
    <xf numFmtId="0" fontId="7" fillId="6" borderId="0" xfId="0" applyFont="1" applyFill="1" applyAlignment="1">
      <alignment horizontal="right" vertical="center"/>
    </xf>
    <xf numFmtId="0" fontId="7" fillId="6" borderId="2" xfId="0" applyFont="1" applyFill="1" applyBorder="1" applyAlignment="1">
      <alignment horizontal="center" vertical="center"/>
    </xf>
    <xf numFmtId="0" fontId="7" fillId="0" borderId="2" xfId="0" applyFont="1" applyFill="1" applyBorder="1" applyAlignment="1">
      <alignment horizontal="center" vertical="center"/>
    </xf>
    <xf numFmtId="0" fontId="7" fillId="9" borderId="0" xfId="0" applyFont="1" applyFill="1" applyAlignment="1">
      <alignment horizontal="right" vertical="center"/>
    </xf>
    <xf numFmtId="0" fontId="7" fillId="9" borderId="2" xfId="0" applyFont="1" applyFill="1" applyBorder="1" applyAlignment="1">
      <alignment horizontal="center" vertical="center"/>
    </xf>
    <xf numFmtId="0" fontId="7" fillId="0" borderId="0" xfId="0" applyFont="1" applyFill="1" applyAlignment="1">
      <alignment horizontal="center" vertical="center"/>
    </xf>
    <xf numFmtId="0" fontId="7" fillId="0" borderId="28" xfId="0" applyFont="1" applyFill="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vertical="center"/>
    </xf>
    <xf numFmtId="2" fontId="5" fillId="0" borderId="30" xfId="0" applyNumberFormat="1" applyFont="1" applyFill="1" applyBorder="1" applyAlignment="1">
      <alignment horizontal="left" vertical="center" wrapText="1"/>
    </xf>
    <xf numFmtId="2" fontId="7" fillId="0" borderId="30" xfId="0" applyNumberFormat="1" applyFont="1" applyBorder="1" applyAlignment="1">
      <alignment horizontal="center" vertical="center" wrapText="1"/>
    </xf>
    <xf numFmtId="0" fontId="9" fillId="4" borderId="31" xfId="0" applyFont="1" applyFill="1" applyBorder="1" applyAlignment="1">
      <alignment horizontal="right" vertical="center"/>
    </xf>
    <xf numFmtId="0" fontId="23" fillId="4" borderId="32" xfId="0" applyFont="1" applyFill="1" applyBorder="1" applyAlignment="1">
      <alignment horizontal="center" vertical="center"/>
    </xf>
    <xf numFmtId="0" fontId="9" fillId="4" borderId="33" xfId="0" applyFont="1" applyFill="1" applyBorder="1" applyAlignment="1">
      <alignment horizontal="center" vertical="center"/>
    </xf>
    <xf numFmtId="0" fontId="9" fillId="4" borderId="29" xfId="0" applyFont="1" applyFill="1" applyBorder="1" applyAlignment="1">
      <alignment horizontal="center" vertical="center"/>
    </xf>
    <xf numFmtId="0" fontId="7" fillId="4" borderId="29" xfId="0" applyFont="1" applyFill="1" applyBorder="1" applyAlignment="1">
      <alignment horizontal="center" vertical="center"/>
    </xf>
    <xf numFmtId="0" fontId="9" fillId="4" borderId="6" xfId="0" applyFont="1" applyFill="1" applyBorder="1" applyAlignment="1">
      <alignment horizontal="center" vertical="center"/>
    </xf>
    <xf numFmtId="9" fontId="7" fillId="0" borderId="0" xfId="1" applyFont="1" applyFill="1" applyAlignment="1">
      <alignment vertical="center"/>
    </xf>
    <xf numFmtId="0" fontId="7" fillId="0" borderId="18" xfId="0" applyFont="1" applyFill="1" applyBorder="1" applyAlignment="1">
      <alignment horizontal="center" vertical="center" wrapText="1"/>
    </xf>
    <xf numFmtId="2" fontId="5" fillId="0" borderId="0" xfId="0" applyNumberFormat="1" applyFont="1" applyFill="1" applyBorder="1" applyAlignment="1">
      <alignment horizontal="left" vertical="center" wrapText="1"/>
    </xf>
    <xf numFmtId="0" fontId="7" fillId="5" borderId="2" xfId="0" applyFont="1" applyFill="1" applyBorder="1" applyAlignment="1">
      <alignment horizontal="right" vertical="center"/>
    </xf>
    <xf numFmtId="0" fontId="7" fillId="5" borderId="11"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20" xfId="0" applyFont="1" applyFill="1" applyBorder="1" applyAlignment="1">
      <alignment horizontal="center" vertical="center"/>
    </xf>
    <xf numFmtId="0" fontId="7" fillId="5" borderId="10" xfId="0" applyFont="1" applyFill="1" applyBorder="1" applyAlignment="1">
      <alignment horizontal="center" vertical="center"/>
    </xf>
    <xf numFmtId="0" fontId="10" fillId="5" borderId="32" xfId="0" applyFont="1" applyFill="1" applyBorder="1" applyAlignment="1">
      <alignment horizontal="center" vertical="center"/>
    </xf>
    <xf numFmtId="0" fontId="9" fillId="4" borderId="2" xfId="0" applyFont="1" applyFill="1" applyBorder="1" applyAlignment="1">
      <alignment horizontal="right" vertical="center"/>
    </xf>
    <xf numFmtId="0" fontId="9" fillId="4" borderId="2"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10" xfId="0" applyFont="1" applyFill="1" applyBorder="1" applyAlignment="1">
      <alignment horizontal="center" vertical="center"/>
    </xf>
    <xf numFmtId="0" fontId="7" fillId="4" borderId="23" xfId="0" applyFont="1" applyFill="1" applyBorder="1" applyAlignment="1">
      <alignment horizontal="center" vertical="center"/>
    </xf>
    <xf numFmtId="0" fontId="9" fillId="4" borderId="12" xfId="0" applyFont="1" applyFill="1" applyBorder="1" applyAlignment="1">
      <alignment horizontal="center" vertical="center"/>
    </xf>
    <xf numFmtId="0" fontId="7" fillId="0" borderId="3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5" borderId="20" xfId="0" applyFont="1" applyFill="1" applyBorder="1" applyAlignment="1">
      <alignment horizontal="right" vertical="center"/>
    </xf>
    <xf numFmtId="0" fontId="7" fillId="5" borderId="35" xfId="0" applyFont="1" applyFill="1" applyBorder="1" applyAlignment="1">
      <alignment horizontal="center" vertical="center"/>
    </xf>
    <xf numFmtId="0" fontId="7" fillId="5" borderId="36"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21" xfId="0" applyFont="1" applyFill="1" applyBorder="1" applyAlignment="1">
      <alignment horizontal="center" vertical="center"/>
    </xf>
    <xf numFmtId="0" fontId="9" fillId="4" borderId="29" xfId="0" applyFont="1" applyFill="1" applyBorder="1" applyAlignment="1">
      <alignment horizontal="right" vertical="center"/>
    </xf>
    <xf numFmtId="0" fontId="9" fillId="4" borderId="5"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37" xfId="0" applyFont="1" applyFill="1" applyBorder="1" applyAlignment="1">
      <alignment horizontal="center" vertical="center"/>
    </xf>
    <xf numFmtId="0" fontId="7" fillId="5" borderId="23" xfId="0" applyFont="1" applyFill="1" applyBorder="1" applyAlignment="1">
      <alignment horizontal="center" vertical="center"/>
    </xf>
    <xf numFmtId="0" fontId="7" fillId="5" borderId="17" xfId="0" applyFont="1" applyFill="1" applyBorder="1" applyAlignment="1">
      <alignment horizontal="center" vertical="center"/>
    </xf>
    <xf numFmtId="0" fontId="10" fillId="4" borderId="32" xfId="0" applyFont="1" applyFill="1" applyBorder="1" applyAlignment="1">
      <alignment horizontal="center" vertical="center"/>
    </xf>
    <xf numFmtId="0" fontId="9" fillId="4" borderId="23" xfId="0" applyFont="1" applyFill="1" applyBorder="1" applyAlignment="1">
      <alignment horizontal="center" vertical="center"/>
    </xf>
    <xf numFmtId="0" fontId="9" fillId="4" borderId="17" xfId="0" applyFont="1" applyFill="1" applyBorder="1" applyAlignment="1">
      <alignment horizontal="center" vertical="center"/>
    </xf>
    <xf numFmtId="0" fontId="7" fillId="5" borderId="32" xfId="0" applyFont="1" applyFill="1" applyBorder="1" applyAlignment="1">
      <alignment horizontal="center" vertical="center"/>
    </xf>
    <xf numFmtId="0" fontId="7" fillId="4" borderId="2"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27" xfId="0" applyFont="1" applyBorder="1" applyAlignment="1">
      <alignment horizontal="center" vertical="center" wrapText="1"/>
    </xf>
    <xf numFmtId="0" fontId="7" fillId="0" borderId="38" xfId="0" applyFont="1" applyFill="1" applyBorder="1"/>
    <xf numFmtId="0" fontId="7" fillId="5" borderId="27" xfId="0" applyFont="1" applyFill="1" applyBorder="1" applyAlignment="1">
      <alignment horizontal="right" vertical="center"/>
    </xf>
    <xf numFmtId="0" fontId="7" fillId="5" borderId="27" xfId="0" applyFont="1" applyFill="1" applyBorder="1" applyAlignment="1">
      <alignment horizontal="center" vertical="center"/>
    </xf>
    <xf numFmtId="0" fontId="7" fillId="5" borderId="39" xfId="0" applyFont="1" applyFill="1" applyBorder="1" applyAlignment="1">
      <alignment horizontal="center" vertical="center"/>
    </xf>
    <xf numFmtId="0" fontId="7" fillId="0" borderId="30" xfId="0" applyFont="1" applyFill="1" applyBorder="1"/>
    <xf numFmtId="0" fontId="7" fillId="5" borderId="40" xfId="0" applyFont="1" applyFill="1" applyBorder="1" applyAlignment="1">
      <alignment horizontal="center" vertical="center"/>
    </xf>
    <xf numFmtId="0" fontId="7" fillId="5" borderId="41" xfId="0" applyFont="1" applyFill="1" applyBorder="1" applyAlignment="1">
      <alignment horizontal="center" vertical="center"/>
    </xf>
    <xf numFmtId="0" fontId="9" fillId="4" borderId="31" xfId="0" applyFont="1" applyFill="1" applyBorder="1" applyAlignment="1">
      <alignment horizontal="center" vertical="center"/>
    </xf>
    <xf numFmtId="0" fontId="7" fillId="4" borderId="33" xfId="0" applyFont="1" applyFill="1" applyBorder="1" applyAlignment="1">
      <alignment horizontal="center" vertical="center"/>
    </xf>
    <xf numFmtId="0" fontId="7" fillId="5" borderId="42" xfId="0" applyFont="1" applyFill="1" applyBorder="1" applyAlignment="1">
      <alignment horizontal="center" vertical="center"/>
    </xf>
    <xf numFmtId="9" fontId="24" fillId="0" borderId="0" xfId="1" applyFont="1" applyFill="1" applyAlignment="1">
      <alignment vertical="center"/>
    </xf>
    <xf numFmtId="0" fontId="7" fillId="0" borderId="0" xfId="0" applyFont="1" applyFill="1" applyAlignment="1">
      <alignment horizontal="right" vertical="center"/>
    </xf>
    <xf numFmtId="0" fontId="9" fillId="4" borderId="7" xfId="0" applyFont="1" applyFill="1" applyBorder="1" applyAlignment="1">
      <alignment horizontal="center" vertical="center"/>
    </xf>
    <xf numFmtId="0" fontId="7" fillId="0" borderId="3" xfId="0" applyFont="1" applyFill="1" applyBorder="1" applyAlignment="1">
      <alignment horizontal="center" wrapText="1"/>
    </xf>
  </cellXfs>
  <cellStyles count="125">
    <cellStyle name="Normal" xfId="0" builtinId="0"/>
    <cellStyle name="Normal 10" xfId="3"/>
    <cellStyle name="Normal 11" xfId="5"/>
    <cellStyle name="Normal 12" xfId="6"/>
    <cellStyle name="Normal 13" xfId="7"/>
    <cellStyle name="Normal 15" xfId="8"/>
    <cellStyle name="Normal 2 2" xfId="2"/>
    <cellStyle name="Normal 2 3" xfId="9"/>
    <cellStyle name="Normal 2 4" xfId="10"/>
    <cellStyle name="Normal 2 5" xfId="11"/>
    <cellStyle name="Normal 2 6" xfId="12"/>
    <cellStyle name="Normal 2 7" xfId="13"/>
    <cellStyle name="Normal 2 8" xfId="14"/>
    <cellStyle name="Normal 3" xfId="15"/>
    <cellStyle name="Normal 3 2" xfId="16"/>
    <cellStyle name="Normal 3 3" xfId="17"/>
    <cellStyle name="Normal 3 4" xfId="18"/>
    <cellStyle name="Normal 3 5" xfId="19"/>
    <cellStyle name="Normal 3 6" xfId="20"/>
    <cellStyle name="Normal 32" xfId="21"/>
    <cellStyle name="Normal 32 2" xfId="22"/>
    <cellStyle name="Normal 32 3" xfId="23"/>
    <cellStyle name="Normal 32 4" xfId="24"/>
    <cellStyle name="Normal 32 5" xfId="25"/>
    <cellStyle name="Normal 32 6" xfId="26"/>
    <cellStyle name="Normal 32 7" xfId="27"/>
    <cellStyle name="Normal 32 8" xfId="28"/>
    <cellStyle name="Normal 32 9" xfId="29"/>
    <cellStyle name="Normal 33" xfId="30"/>
    <cellStyle name="Normal 33 2" xfId="31"/>
    <cellStyle name="Normal 33 3" xfId="32"/>
    <cellStyle name="Normal 33 4" xfId="33"/>
    <cellStyle name="Normal 33 5" xfId="34"/>
    <cellStyle name="Normal 33 6" xfId="35"/>
    <cellStyle name="Normal 33 7" xfId="36"/>
    <cellStyle name="Normal 33 8" xfId="37"/>
    <cellStyle name="Normal 33 9" xfId="38"/>
    <cellStyle name="Normal 34" xfId="39"/>
    <cellStyle name="Normal 34 2" xfId="40"/>
    <cellStyle name="Normal 34 3" xfId="41"/>
    <cellStyle name="Normal 34 4" xfId="42"/>
    <cellStyle name="Normal 34 5" xfId="43"/>
    <cellStyle name="Normal 34 6" xfId="44"/>
    <cellStyle name="Normal 34 7" xfId="45"/>
    <cellStyle name="Normal 35" xfId="46"/>
    <cellStyle name="Normal 35 2" xfId="47"/>
    <cellStyle name="Normal 35 3" xfId="48"/>
    <cellStyle name="Normal 35 4" xfId="49"/>
    <cellStyle name="Normal 35 5" xfId="50"/>
    <cellStyle name="Normal 35 6" xfId="51"/>
    <cellStyle name="Normal 35 7" xfId="52"/>
    <cellStyle name="Normal 35 8" xfId="53"/>
    <cellStyle name="Normal 35 9" xfId="54"/>
    <cellStyle name="Normal 4" xfId="55"/>
    <cellStyle name="Normal 4 2" xfId="56"/>
    <cellStyle name="Normal 4 3" xfId="57"/>
    <cellStyle name="Normal 4 4" xfId="58"/>
    <cellStyle name="Normal 4 5" xfId="59"/>
    <cellStyle name="Normal 46" xfId="60"/>
    <cellStyle name="Normal 46 2" xfId="61"/>
    <cellStyle name="Normal 46 3" xfId="62"/>
    <cellStyle name="Normal 47" xfId="63"/>
    <cellStyle name="Normal 47 2" xfId="64"/>
    <cellStyle name="Normal 47 3" xfId="65"/>
    <cellStyle name="Normal 49" xfId="66"/>
    <cellStyle name="Normal 49 2" xfId="67"/>
    <cellStyle name="Normal 49 3" xfId="68"/>
    <cellStyle name="Normal 5" xfId="69"/>
    <cellStyle name="Normal 5 2" xfId="70"/>
    <cellStyle name="Normal 5 3" xfId="71"/>
    <cellStyle name="Normal 5 4" xfId="72"/>
    <cellStyle name="Normal 50" xfId="73"/>
    <cellStyle name="Normal 50 2" xfId="74"/>
    <cellStyle name="Normal 50 3" xfId="75"/>
    <cellStyle name="Normal 51" xfId="76"/>
    <cellStyle name="Normal 51 2" xfId="77"/>
    <cellStyle name="Normal 51 3" xfId="78"/>
    <cellStyle name="Normal 6" xfId="79"/>
    <cellStyle name="Normal_AAMC_FrequencyDistributions_DRAFT" xfId="4"/>
    <cellStyle name="Note 2" xfId="80"/>
    <cellStyle name="Note 2 2" xfId="81"/>
    <cellStyle name="Note 2 3" xfId="82"/>
    <cellStyle name="Note 2 4" xfId="83"/>
    <cellStyle name="Note 2 5" xfId="84"/>
    <cellStyle name="Note 2 6" xfId="85"/>
    <cellStyle name="Note 2 7" xfId="86"/>
    <cellStyle name="Note 2 8" xfId="87"/>
    <cellStyle name="Note 2 9" xfId="88"/>
    <cellStyle name="Note 3" xfId="89"/>
    <cellStyle name="Note 3 2" xfId="90"/>
    <cellStyle name="Note 3 3" xfId="91"/>
    <cellStyle name="Note 4" xfId="92"/>
    <cellStyle name="Note 4 2" xfId="93"/>
    <cellStyle name="Note 4 3" xfId="94"/>
    <cellStyle name="Note 5" xfId="95"/>
    <cellStyle name="Note 6" xfId="96"/>
    <cellStyle name="Note 7" xfId="97"/>
    <cellStyle name="Note 8" xfId="98"/>
    <cellStyle name="Percent" xfId="1" builtinId="5"/>
    <cellStyle name="Percent 2" xfId="99"/>
    <cellStyle name="Percent 2 10" xfId="100"/>
    <cellStyle name="Percent 2 11" xfId="101"/>
    <cellStyle name="Percent 2 2" xfId="102"/>
    <cellStyle name="Percent 2 3" xfId="103"/>
    <cellStyle name="Percent 2 4" xfId="104"/>
    <cellStyle name="Percent 2 5" xfId="105"/>
    <cellStyle name="Percent 2 6" xfId="106"/>
    <cellStyle name="Percent 2 7" xfId="107"/>
    <cellStyle name="Percent 2 8" xfId="108"/>
    <cellStyle name="Percent 2 9" xfId="109"/>
    <cellStyle name="Percent 3" xfId="110"/>
    <cellStyle name="Percent 3 2" xfId="111"/>
    <cellStyle name="Percent 3 3" xfId="112"/>
    <cellStyle name="Percent 3 4" xfId="113"/>
    <cellStyle name="Percent 3 5" xfId="114"/>
    <cellStyle name="Percent 3 6" xfId="115"/>
    <cellStyle name="Percent 3 7" xfId="116"/>
    <cellStyle name="Percent 3 8" xfId="117"/>
    <cellStyle name="Percent 3 9" xfId="118"/>
    <cellStyle name="Percent 4" xfId="119"/>
    <cellStyle name="Percent 4 2" xfId="120"/>
    <cellStyle name="Percent 4 3" xfId="121"/>
    <cellStyle name="Percent 6" xfId="122"/>
    <cellStyle name="Percent 6 2" xfId="123"/>
    <cellStyle name="Percent 6 3" xfId="124"/>
  </cellStyles>
  <dxfs count="430">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ont>
        <color theme="1"/>
      </font>
      <fill>
        <patternFill>
          <bgColor rgb="FFFFFF00"/>
        </patternFill>
      </fill>
    </dxf>
    <dxf>
      <font>
        <color theme="1"/>
      </font>
      <fill>
        <patternFill>
          <bgColor theme="8" tint="0.59996337778862885"/>
        </patternFill>
      </fill>
    </dxf>
    <dxf>
      <fill>
        <patternFill>
          <bgColor rgb="FFFFFF00"/>
        </patternFill>
      </fill>
    </dxf>
    <dxf>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ont>
        <color theme="1"/>
      </font>
      <fill>
        <patternFill>
          <bgColor rgb="FFFFFF00"/>
        </patternFill>
      </fill>
    </dxf>
    <dxf>
      <font>
        <color theme="1"/>
      </font>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ont>
        <b/>
        <i val="0"/>
        <color rgb="FFC00000"/>
      </font>
      <fill>
        <patternFill>
          <bgColor theme="0" tint="-0.24994659260841701"/>
        </patternFill>
      </fill>
    </dxf>
    <dxf>
      <font>
        <b/>
        <i val="0"/>
        <color rgb="FF007A37"/>
      </font>
      <fill>
        <patternFill>
          <bgColor theme="0" tint="-0.2499465926084170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J55"/>
  <sheetViews>
    <sheetView tabSelected="1" workbookViewId="0">
      <selection activeCell="K105" sqref="K105"/>
    </sheetView>
  </sheetViews>
  <sheetFormatPr defaultRowHeight="12.75"/>
  <cols>
    <col min="1" max="1" width="12.140625" style="2" customWidth="1"/>
    <col min="2" max="2" width="5.28515625" style="3" customWidth="1"/>
    <col min="3" max="3" width="6.140625" style="3" customWidth="1"/>
    <col min="4" max="4" width="11.5703125" style="2" customWidth="1"/>
    <col min="5" max="5" width="10.85546875" style="2" customWidth="1"/>
    <col min="6" max="6" width="5.85546875" style="2" customWidth="1"/>
    <col min="7" max="7" width="2.7109375" style="2" customWidth="1"/>
    <col min="8" max="8" width="8.42578125" style="2" customWidth="1"/>
    <col min="9" max="9" width="9.42578125" style="2" customWidth="1"/>
    <col min="10" max="16384" width="9.140625" style="2"/>
  </cols>
  <sheetData>
    <row r="1" spans="1:10" ht="33.75" customHeight="1">
      <c r="A1" s="1" t="s">
        <v>0</v>
      </c>
      <c r="B1" s="1"/>
      <c r="C1" s="1"/>
      <c r="D1" s="1"/>
      <c r="E1" s="1"/>
      <c r="F1" s="1"/>
      <c r="G1" s="1"/>
      <c r="H1" s="1"/>
      <c r="I1" s="1"/>
      <c r="J1" s="1"/>
    </row>
    <row r="2" spans="1:10" ht="7.5" customHeight="1"/>
    <row r="3" spans="1:10" ht="22.5" customHeight="1">
      <c r="A3" s="4" t="s">
        <v>1</v>
      </c>
    </row>
    <row r="4" spans="1:10" ht="33" customHeight="1">
      <c r="A4" s="5" t="s">
        <v>2</v>
      </c>
      <c r="B4" s="6" t="s">
        <v>3</v>
      </c>
      <c r="C4" s="6" t="s">
        <v>4</v>
      </c>
      <c r="D4" s="7"/>
      <c r="E4" s="8" t="s">
        <v>5</v>
      </c>
      <c r="F4" s="6" t="s">
        <v>3</v>
      </c>
      <c r="G4" s="9" t="s">
        <v>4</v>
      </c>
      <c r="H4" s="9"/>
    </row>
    <row r="5" spans="1:10" ht="16.5" customHeight="1">
      <c r="A5" s="2" t="s">
        <v>6</v>
      </c>
      <c r="B5" s="3">
        <v>55</v>
      </c>
      <c r="C5" s="7">
        <v>0.55000000000000004</v>
      </c>
      <c r="D5" s="7"/>
      <c r="E5" s="10" t="s">
        <v>7</v>
      </c>
      <c r="F5" s="3">
        <v>69</v>
      </c>
      <c r="G5" s="11">
        <v>0.69</v>
      </c>
      <c r="H5" s="11"/>
    </row>
    <row r="6" spans="1:10">
      <c r="A6" s="2" t="s">
        <v>8</v>
      </c>
      <c r="B6" s="3">
        <v>45</v>
      </c>
      <c r="C6" s="7">
        <v>0.45</v>
      </c>
      <c r="D6" s="7"/>
      <c r="E6" s="10" t="s">
        <v>9</v>
      </c>
      <c r="F6" s="3">
        <v>31</v>
      </c>
      <c r="G6" s="11">
        <v>0.31</v>
      </c>
      <c r="H6" s="11"/>
    </row>
    <row r="7" spans="1:10">
      <c r="D7" s="3"/>
      <c r="E7" s="12" t="s">
        <v>10</v>
      </c>
      <c r="H7" s="13">
        <v>0.03</v>
      </c>
    </row>
    <row r="8" spans="1:10">
      <c r="D8" s="3"/>
      <c r="E8" s="12" t="s">
        <v>11</v>
      </c>
      <c r="H8" s="13">
        <v>0.17</v>
      </c>
    </row>
    <row r="9" spans="1:10">
      <c r="D9" s="3"/>
      <c r="E9" s="12" t="s">
        <v>12</v>
      </c>
      <c r="H9" s="13">
        <v>0.06</v>
      </c>
    </row>
    <row r="10" spans="1:10">
      <c r="D10" s="3"/>
      <c r="E10" s="12" t="s">
        <v>13</v>
      </c>
      <c r="H10" s="13">
        <v>0.02</v>
      </c>
    </row>
    <row r="11" spans="1:10">
      <c r="D11" s="3"/>
      <c r="E11" s="14" t="s">
        <v>14</v>
      </c>
      <c r="H11" s="13">
        <v>0.03</v>
      </c>
    </row>
    <row r="12" spans="1:10" ht="7.5" customHeight="1"/>
    <row r="13" spans="1:10">
      <c r="A13" s="5" t="s">
        <v>15</v>
      </c>
      <c r="B13" s="15" t="s">
        <v>16</v>
      </c>
    </row>
    <row r="14" spans="1:10" ht="7.5" customHeight="1"/>
    <row r="15" spans="1:10">
      <c r="A15" s="5" t="s">
        <v>17</v>
      </c>
      <c r="B15" s="16"/>
      <c r="C15" s="16"/>
    </row>
    <row r="16" spans="1:10" ht="16.5" customHeight="1">
      <c r="A16" s="17" t="s">
        <v>18</v>
      </c>
      <c r="D16" s="7">
        <v>0.82</v>
      </c>
    </row>
    <row r="17" spans="1:9" ht="16.5" customHeight="1">
      <c r="A17" s="17" t="s">
        <v>19</v>
      </c>
      <c r="B17" s="18"/>
      <c r="C17" s="19"/>
      <c r="D17" s="7">
        <v>0.98</v>
      </c>
    </row>
    <row r="18" spans="1:9" ht="16.5" customHeight="1">
      <c r="A18" s="17" t="s">
        <v>20</v>
      </c>
      <c r="D18" s="3"/>
    </row>
    <row r="19" spans="1:9">
      <c r="C19" s="3">
        <v>2008</v>
      </c>
      <c r="D19" s="7">
        <v>0.28999999999999998</v>
      </c>
      <c r="E19" s="20"/>
    </row>
    <row r="20" spans="1:9">
      <c r="C20" s="3">
        <v>2007</v>
      </c>
      <c r="D20" s="7">
        <v>0.34</v>
      </c>
      <c r="E20" s="21"/>
    </row>
    <row r="21" spans="1:9">
      <c r="C21" s="3">
        <v>2006</v>
      </c>
      <c r="D21" s="7">
        <v>0.16</v>
      </c>
      <c r="E21" s="21"/>
    </row>
    <row r="22" spans="1:9">
      <c r="C22" s="3">
        <v>2005</v>
      </c>
      <c r="D22" s="7">
        <v>0.09</v>
      </c>
      <c r="E22" s="21"/>
    </row>
    <row r="23" spans="1:9">
      <c r="C23" s="3">
        <v>2004</v>
      </c>
      <c r="D23" s="7">
        <v>0.09</v>
      </c>
      <c r="E23" s="21"/>
    </row>
    <row r="24" spans="1:9">
      <c r="C24" s="3">
        <v>2003</v>
      </c>
      <c r="D24" s="7">
        <v>0.01</v>
      </c>
      <c r="E24" s="21"/>
    </row>
    <row r="25" spans="1:9">
      <c r="C25" s="3">
        <v>2002</v>
      </c>
      <c r="D25" s="7">
        <v>0.01</v>
      </c>
      <c r="E25" s="21"/>
    </row>
    <row r="26" spans="1:9" ht="6.75" customHeight="1">
      <c r="D26" s="7"/>
      <c r="E26" s="21"/>
    </row>
    <row r="27" spans="1:9">
      <c r="A27" s="5" t="s">
        <v>21</v>
      </c>
      <c r="B27" s="6"/>
      <c r="C27" s="16"/>
    </row>
    <row r="28" spans="1:9" ht="18" customHeight="1">
      <c r="A28" s="21" t="s">
        <v>22</v>
      </c>
      <c r="C28" s="3">
        <v>0</v>
      </c>
      <c r="D28" s="22">
        <v>0.48</v>
      </c>
      <c r="E28" s="23" t="s">
        <v>23</v>
      </c>
      <c r="F28" s="23"/>
      <c r="G28" s="23"/>
      <c r="H28" s="3">
        <v>0</v>
      </c>
      <c r="I28" s="22">
        <v>0.81</v>
      </c>
    </row>
    <row r="29" spans="1:9">
      <c r="C29" s="3">
        <v>1</v>
      </c>
      <c r="D29" s="22">
        <v>0.28999999999999998</v>
      </c>
      <c r="E29" s="23"/>
      <c r="F29" s="23"/>
      <c r="G29" s="23"/>
      <c r="H29" s="3">
        <v>1</v>
      </c>
      <c r="I29" s="22">
        <v>0.18</v>
      </c>
    </row>
    <row r="30" spans="1:9">
      <c r="C30" s="3">
        <v>2</v>
      </c>
      <c r="D30" s="22">
        <v>0.14000000000000001</v>
      </c>
      <c r="F30" s="3"/>
      <c r="H30" s="3">
        <v>2</v>
      </c>
      <c r="I30" s="22">
        <v>0.01</v>
      </c>
    </row>
    <row r="31" spans="1:9">
      <c r="C31" s="20" t="s">
        <v>24</v>
      </c>
      <c r="D31" s="22">
        <v>0.08</v>
      </c>
      <c r="F31" s="3"/>
    </row>
    <row r="32" spans="1:9" ht="8.25" customHeight="1">
      <c r="C32" s="22"/>
    </row>
    <row r="33" spans="1:5">
      <c r="A33" s="21" t="s">
        <v>25</v>
      </c>
    </row>
    <row r="34" spans="1:5">
      <c r="C34" s="21" t="s">
        <v>26</v>
      </c>
      <c r="E34" s="22">
        <v>0.16</v>
      </c>
    </row>
    <row r="35" spans="1:5">
      <c r="C35" s="21" t="s">
        <v>27</v>
      </c>
      <c r="E35" s="22">
        <v>0.28000000000000003</v>
      </c>
    </row>
    <row r="36" spans="1:5">
      <c r="C36" s="21" t="s">
        <v>28</v>
      </c>
      <c r="E36" s="22">
        <v>0.2</v>
      </c>
    </row>
    <row r="37" spans="1:5">
      <c r="C37" s="21" t="s">
        <v>29</v>
      </c>
      <c r="E37" s="22">
        <v>0.19</v>
      </c>
    </row>
    <row r="38" spans="1:5">
      <c r="C38" s="21" t="s">
        <v>30</v>
      </c>
      <c r="E38" s="22">
        <v>0.08</v>
      </c>
    </row>
    <row r="39" spans="1:5">
      <c r="C39" s="21" t="s">
        <v>31</v>
      </c>
      <c r="E39" s="22">
        <v>0.09</v>
      </c>
    </row>
    <row r="40" spans="1:5">
      <c r="C40" s="21"/>
      <c r="E40" s="24"/>
    </row>
    <row r="41" spans="1:5">
      <c r="A41" s="5" t="s">
        <v>32</v>
      </c>
      <c r="B41" s="16"/>
      <c r="C41" s="16"/>
    </row>
    <row r="42" spans="1:5" ht="6" customHeight="1"/>
    <row r="43" spans="1:5">
      <c r="A43" s="25" t="s">
        <v>33</v>
      </c>
      <c r="B43" s="26"/>
      <c r="C43" s="10" t="s">
        <v>34</v>
      </c>
    </row>
    <row r="44" spans="1:5">
      <c r="C44" s="10" t="s">
        <v>35</v>
      </c>
    </row>
    <row r="45" spans="1:5">
      <c r="C45" s="10" t="s">
        <v>36</v>
      </c>
    </row>
    <row r="46" spans="1:5">
      <c r="C46" s="10" t="s">
        <v>37</v>
      </c>
    </row>
    <row r="47" spans="1:5">
      <c r="C47" s="10" t="s">
        <v>38</v>
      </c>
    </row>
    <row r="48" spans="1:5" ht="5.25" customHeight="1"/>
    <row r="49" spans="1:9" ht="18" customHeight="1">
      <c r="A49" s="9" t="s">
        <v>39</v>
      </c>
      <c r="B49" s="9"/>
      <c r="C49" s="9"/>
      <c r="D49" s="9"/>
      <c r="E49" s="9"/>
      <c r="F49" s="9"/>
      <c r="G49" s="9"/>
      <c r="H49" s="9"/>
      <c r="I49" s="9"/>
    </row>
    <row r="50" spans="1:9">
      <c r="A50" s="27" t="s">
        <v>40</v>
      </c>
      <c r="B50" s="27" t="s">
        <v>41</v>
      </c>
      <c r="C50" s="27"/>
      <c r="D50" s="9" t="s">
        <v>42</v>
      </c>
      <c r="E50" s="9"/>
      <c r="F50" s="9"/>
      <c r="G50" s="9"/>
      <c r="H50" s="9"/>
      <c r="I50" s="9"/>
    </row>
    <row r="51" spans="1:9" s="28" customFormat="1" ht="25.5">
      <c r="A51" s="27"/>
      <c r="B51" s="27"/>
      <c r="C51" s="27"/>
      <c r="D51" s="8" t="s">
        <v>43</v>
      </c>
      <c r="E51" s="8" t="s">
        <v>44</v>
      </c>
      <c r="F51" s="27" t="s">
        <v>45</v>
      </c>
      <c r="G51" s="27"/>
      <c r="H51" s="8" t="s">
        <v>46</v>
      </c>
      <c r="I51" s="8" t="s">
        <v>47</v>
      </c>
    </row>
    <row r="52" spans="1:9">
      <c r="A52" s="5" t="s">
        <v>48</v>
      </c>
      <c r="B52" s="29">
        <v>84</v>
      </c>
      <c r="C52" s="29"/>
      <c r="D52" s="30">
        <v>26</v>
      </c>
      <c r="E52" s="30">
        <v>21</v>
      </c>
      <c r="F52" s="29">
        <v>4</v>
      </c>
      <c r="G52" s="29"/>
      <c r="H52" s="30">
        <v>28</v>
      </c>
      <c r="I52" s="30">
        <v>5</v>
      </c>
    </row>
    <row r="53" spans="1:9">
      <c r="A53" s="5" t="s">
        <v>49</v>
      </c>
      <c r="B53" s="29">
        <v>19</v>
      </c>
      <c r="C53" s="29"/>
      <c r="D53" s="30">
        <v>12</v>
      </c>
      <c r="E53" s="30">
        <v>4</v>
      </c>
      <c r="F53" s="29">
        <v>1</v>
      </c>
      <c r="G53" s="29"/>
      <c r="H53" s="30">
        <v>2</v>
      </c>
      <c r="I53" s="30">
        <v>0</v>
      </c>
    </row>
    <row r="54" spans="1:9" s="3" customFormat="1">
      <c r="A54" s="6" t="s">
        <v>50</v>
      </c>
      <c r="B54" s="29">
        <v>1</v>
      </c>
      <c r="C54" s="29"/>
      <c r="D54" s="30" t="s">
        <v>51</v>
      </c>
      <c r="E54" s="30" t="s">
        <v>51</v>
      </c>
      <c r="F54" s="29" t="s">
        <v>51</v>
      </c>
      <c r="G54" s="29"/>
      <c r="H54" s="30" t="s">
        <v>51</v>
      </c>
      <c r="I54" s="30" t="s">
        <v>51</v>
      </c>
    </row>
    <row r="55" spans="1:9">
      <c r="A55" s="6" t="s">
        <v>52</v>
      </c>
      <c r="B55" s="31">
        <f>SUM(B52:C54)</f>
        <v>104</v>
      </c>
      <c r="C55" s="31"/>
      <c r="D55" s="16">
        <f>SUM(D52:D54)</f>
        <v>38</v>
      </c>
      <c r="E55" s="16">
        <f>SUM(E52:E54)</f>
        <v>25</v>
      </c>
      <c r="F55" s="31">
        <f>SUM(F52:F54)</f>
        <v>5</v>
      </c>
      <c r="G55" s="31"/>
      <c r="H55" s="16">
        <f>SUM(H52:H54)</f>
        <v>30</v>
      </c>
      <c r="I55" s="16">
        <f>SUM(I52:I54)</f>
        <v>5</v>
      </c>
    </row>
  </sheetData>
  <mergeCells count="18">
    <mergeCell ref="B53:C53"/>
    <mergeCell ref="F53:G53"/>
    <mergeCell ref="B54:C54"/>
    <mergeCell ref="F54:G54"/>
    <mergeCell ref="B55:C55"/>
    <mergeCell ref="F55:G55"/>
    <mergeCell ref="A50:A51"/>
    <mergeCell ref="B50:C51"/>
    <mergeCell ref="D50:I50"/>
    <mergeCell ref="F51:G51"/>
    <mergeCell ref="B52:C52"/>
    <mergeCell ref="F52:G52"/>
    <mergeCell ref="A1:J1"/>
    <mergeCell ref="G4:H4"/>
    <mergeCell ref="G5:H5"/>
    <mergeCell ref="G6:H6"/>
    <mergeCell ref="E28:G29"/>
    <mergeCell ref="A49:I49"/>
  </mergeCells>
  <pageMargins left="0.95"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sheetPr>
    <tabColor rgb="FFFFFF00"/>
  </sheetPr>
  <dimension ref="A1:N66"/>
  <sheetViews>
    <sheetView zoomScaleNormal="100" zoomScaleSheetLayoutView="84" workbookViewId="0">
      <pane xSplit="2" ySplit="2" topLeftCell="C3" activePane="bottomRight" state="frozenSplit"/>
      <selection activeCell="K105" sqref="K105"/>
      <selection pane="topRight" activeCell="K105" sqref="K105"/>
      <selection pane="bottomLeft" activeCell="K105" sqref="K105"/>
      <selection pane="bottomRight" activeCell="K105" sqref="K105"/>
    </sheetView>
  </sheetViews>
  <sheetFormatPr defaultRowHeight="12.75"/>
  <cols>
    <col min="1" max="1" width="12.5703125" style="78" customWidth="1"/>
    <col min="2" max="2" width="18.140625" style="79" customWidth="1"/>
    <col min="3" max="3" width="121.7109375" style="72" customWidth="1"/>
    <col min="4" max="4" width="10" style="74" customWidth="1"/>
    <col min="5" max="5" width="11.85546875" style="74" customWidth="1"/>
    <col min="6" max="6" width="18.5703125" style="73" customWidth="1"/>
    <col min="7" max="9" width="6.7109375" style="73" customWidth="1"/>
    <col min="10" max="11" width="6.7109375" style="47" customWidth="1"/>
    <col min="12" max="16384" width="9.140625" style="48"/>
  </cols>
  <sheetData>
    <row r="1" spans="1:11" s="34" customFormat="1" ht="44.25" customHeight="1">
      <c r="A1" s="27" t="s">
        <v>53</v>
      </c>
      <c r="B1" s="9"/>
      <c r="C1" s="9"/>
      <c r="D1" s="9"/>
      <c r="E1" s="9"/>
      <c r="F1" s="9"/>
      <c r="G1" s="32"/>
      <c r="H1" s="32"/>
      <c r="I1" s="32"/>
      <c r="J1" s="33"/>
      <c r="K1" s="33"/>
    </row>
    <row r="2" spans="1:11" s="39" customFormat="1" ht="54" customHeight="1">
      <c r="A2" s="35" t="s">
        <v>54</v>
      </c>
      <c r="B2" s="35" t="s">
        <v>55</v>
      </c>
      <c r="C2" s="35" t="s">
        <v>56</v>
      </c>
      <c r="D2" s="35" t="s">
        <v>57</v>
      </c>
      <c r="E2" s="35" t="s">
        <v>58</v>
      </c>
      <c r="F2" s="36" t="s">
        <v>59</v>
      </c>
      <c r="G2" s="37"/>
      <c r="H2" s="37"/>
      <c r="I2" s="37"/>
      <c r="J2" s="38"/>
      <c r="K2" s="38"/>
    </row>
    <row r="3" spans="1:11" ht="27.75" customHeight="1">
      <c r="A3" s="40" t="s">
        <v>60</v>
      </c>
      <c r="B3" s="41" t="s">
        <v>61</v>
      </c>
      <c r="C3" s="42" t="s">
        <v>62</v>
      </c>
      <c r="D3" s="43">
        <v>0.05</v>
      </c>
      <c r="E3" s="44" t="s">
        <v>63</v>
      </c>
      <c r="F3" s="45" t="s">
        <v>64</v>
      </c>
      <c r="G3" s="46"/>
      <c r="H3" s="46"/>
      <c r="I3" s="46"/>
    </row>
    <row r="4" spans="1:11" ht="27.75" customHeight="1">
      <c r="A4" s="40"/>
      <c r="B4" s="41"/>
      <c r="C4" s="49" t="s">
        <v>65</v>
      </c>
      <c r="D4" s="43">
        <v>0.05</v>
      </c>
      <c r="E4" s="44" t="s">
        <v>66</v>
      </c>
      <c r="F4" s="45" t="s">
        <v>67</v>
      </c>
      <c r="G4" s="50"/>
      <c r="H4" s="50"/>
      <c r="I4" s="50"/>
    </row>
    <row r="5" spans="1:11" ht="27.75" customHeight="1">
      <c r="A5" s="40"/>
      <c r="B5" s="41"/>
      <c r="C5" s="51" t="s">
        <v>68</v>
      </c>
      <c r="D5" s="52">
        <v>0.05</v>
      </c>
      <c r="E5" s="53" t="s">
        <v>69</v>
      </c>
      <c r="F5" s="45" t="s">
        <v>70</v>
      </c>
      <c r="G5" s="46"/>
      <c r="H5" s="54"/>
      <c r="I5" s="54"/>
    </row>
    <row r="6" spans="1:11" ht="27.75" customHeight="1">
      <c r="A6" s="40"/>
      <c r="B6" s="41"/>
      <c r="C6" s="51" t="s">
        <v>71</v>
      </c>
      <c r="D6" s="43" t="s">
        <v>72</v>
      </c>
      <c r="E6" s="44" t="s">
        <v>73</v>
      </c>
      <c r="F6" s="45" t="s">
        <v>74</v>
      </c>
      <c r="G6" s="46"/>
      <c r="H6" s="50"/>
      <c r="I6" s="50"/>
    </row>
    <row r="7" spans="1:11" ht="27.75" customHeight="1">
      <c r="A7" s="40"/>
      <c r="B7" s="41"/>
      <c r="C7" s="55" t="s">
        <v>75</v>
      </c>
      <c r="D7" s="44" t="s">
        <v>76</v>
      </c>
      <c r="E7" s="44" t="s">
        <v>77</v>
      </c>
      <c r="F7" s="45" t="s">
        <v>78</v>
      </c>
      <c r="G7" s="46"/>
      <c r="H7" s="50"/>
      <c r="I7" s="50"/>
    </row>
    <row r="8" spans="1:11" ht="27.75" customHeight="1">
      <c r="A8" s="40"/>
      <c r="B8" s="41" t="s">
        <v>79</v>
      </c>
      <c r="C8" s="56" t="s">
        <v>80</v>
      </c>
      <c r="D8" s="52">
        <v>0.05</v>
      </c>
      <c r="E8" s="53" t="s">
        <v>69</v>
      </c>
      <c r="F8" s="45" t="s">
        <v>81</v>
      </c>
      <c r="G8" s="54"/>
      <c r="H8" s="54"/>
      <c r="I8" s="54"/>
    </row>
    <row r="9" spans="1:11" ht="27.75" customHeight="1">
      <c r="A9" s="40"/>
      <c r="B9" s="41"/>
      <c r="C9" s="56" t="s">
        <v>82</v>
      </c>
      <c r="D9" s="52">
        <v>0.05</v>
      </c>
      <c r="E9" s="44" t="s">
        <v>73</v>
      </c>
      <c r="F9" s="45" t="s">
        <v>83</v>
      </c>
      <c r="G9" s="50"/>
      <c r="H9" s="50"/>
      <c r="I9" s="50"/>
    </row>
    <row r="10" spans="1:11" ht="22.5" customHeight="1">
      <c r="A10" s="40"/>
      <c r="B10" s="41"/>
      <c r="C10" s="57" t="s">
        <v>84</v>
      </c>
      <c r="D10" s="44" t="s">
        <v>76</v>
      </c>
      <c r="E10" s="44" t="s">
        <v>77</v>
      </c>
      <c r="F10" s="45" t="s">
        <v>85</v>
      </c>
      <c r="G10" s="50"/>
      <c r="H10" s="50"/>
      <c r="I10" s="50"/>
    </row>
    <row r="11" spans="1:11" ht="27.75" customHeight="1">
      <c r="A11" s="40"/>
      <c r="B11" s="41"/>
      <c r="C11" s="55" t="s">
        <v>86</v>
      </c>
      <c r="D11" s="44" t="s">
        <v>76</v>
      </c>
      <c r="E11" s="44" t="s">
        <v>77</v>
      </c>
      <c r="F11" s="45" t="s">
        <v>87</v>
      </c>
      <c r="G11" s="46"/>
      <c r="H11" s="46"/>
      <c r="I11" s="46"/>
    </row>
    <row r="12" spans="1:11" ht="22.5" customHeight="1">
      <c r="A12" s="40" t="s">
        <v>88</v>
      </c>
      <c r="B12" s="41" t="s">
        <v>89</v>
      </c>
      <c r="C12" s="58" t="s">
        <v>90</v>
      </c>
      <c r="D12" s="52">
        <v>0.05</v>
      </c>
      <c r="E12" s="59" t="s">
        <v>91</v>
      </c>
      <c r="F12" s="45" t="s">
        <v>92</v>
      </c>
      <c r="G12" s="60"/>
      <c r="H12" s="60"/>
      <c r="I12" s="60"/>
    </row>
    <row r="13" spans="1:11" ht="27.75" customHeight="1">
      <c r="A13" s="40"/>
      <c r="B13" s="41"/>
      <c r="C13" s="58" t="s">
        <v>93</v>
      </c>
      <c r="D13" s="52">
        <v>0.05</v>
      </c>
      <c r="E13" s="53" t="s">
        <v>69</v>
      </c>
      <c r="F13" s="45" t="s">
        <v>94</v>
      </c>
      <c r="G13" s="54"/>
      <c r="H13" s="54"/>
      <c r="I13" s="54"/>
    </row>
    <row r="14" spans="1:11" ht="27.75" customHeight="1">
      <c r="A14" s="40"/>
      <c r="B14" s="41"/>
      <c r="C14" s="61" t="s">
        <v>95</v>
      </c>
      <c r="D14" s="52">
        <v>0.05</v>
      </c>
      <c r="E14" s="59" t="s">
        <v>73</v>
      </c>
      <c r="F14" s="62">
        <v>31</v>
      </c>
      <c r="G14" s="60"/>
      <c r="H14" s="60"/>
      <c r="I14" s="60"/>
    </row>
    <row r="15" spans="1:11" ht="27.75" customHeight="1">
      <c r="A15" s="40"/>
      <c r="B15" s="41"/>
      <c r="C15" s="55" t="s">
        <v>96</v>
      </c>
      <c r="D15" s="44" t="s">
        <v>76</v>
      </c>
      <c r="E15" s="44" t="s">
        <v>77</v>
      </c>
      <c r="F15" s="45" t="s">
        <v>97</v>
      </c>
      <c r="G15" s="46"/>
      <c r="H15" s="50"/>
      <c r="I15" s="50"/>
    </row>
    <row r="16" spans="1:11" ht="22.5" customHeight="1">
      <c r="A16" s="40"/>
      <c r="B16" s="41"/>
      <c r="C16" s="57" t="s">
        <v>98</v>
      </c>
      <c r="D16" s="53" t="s">
        <v>76</v>
      </c>
      <c r="E16" s="44" t="s">
        <v>77</v>
      </c>
      <c r="F16" s="62">
        <v>28</v>
      </c>
      <c r="G16" s="50"/>
      <c r="H16" s="50"/>
      <c r="I16" s="50"/>
    </row>
    <row r="17" spans="1:11" ht="22.5" customHeight="1">
      <c r="A17" s="40"/>
      <c r="B17" s="41"/>
      <c r="C17" s="57" t="s">
        <v>99</v>
      </c>
      <c r="D17" s="44" t="s">
        <v>76</v>
      </c>
      <c r="E17" s="44" t="s">
        <v>77</v>
      </c>
      <c r="F17" s="62">
        <v>32</v>
      </c>
      <c r="G17" s="50"/>
      <c r="H17" s="50"/>
      <c r="I17" s="50"/>
    </row>
    <row r="18" spans="1:11" ht="46.5" customHeight="1">
      <c r="A18" s="40"/>
      <c r="B18" s="63" t="s">
        <v>100</v>
      </c>
      <c r="C18" s="55" t="s">
        <v>101</v>
      </c>
      <c r="D18" s="44" t="s">
        <v>76</v>
      </c>
      <c r="E18" s="44" t="s">
        <v>77</v>
      </c>
      <c r="F18" s="45" t="s">
        <v>102</v>
      </c>
      <c r="G18" s="46"/>
      <c r="H18" s="46"/>
      <c r="I18" s="46"/>
    </row>
    <row r="19" spans="1:11" ht="22.5" customHeight="1">
      <c r="A19" s="40"/>
      <c r="B19" s="41" t="s">
        <v>103</v>
      </c>
      <c r="C19" s="56" t="s">
        <v>104</v>
      </c>
      <c r="D19" s="52">
        <v>0.05</v>
      </c>
      <c r="E19" s="59" t="s">
        <v>91</v>
      </c>
      <c r="F19" s="45" t="s">
        <v>105</v>
      </c>
      <c r="G19" s="60"/>
      <c r="H19" s="60"/>
      <c r="I19" s="60"/>
    </row>
    <row r="20" spans="1:11" ht="27.75" customHeight="1">
      <c r="A20" s="40"/>
      <c r="B20" s="41"/>
      <c r="C20" s="56" t="s">
        <v>106</v>
      </c>
      <c r="D20" s="52">
        <v>0.05</v>
      </c>
      <c r="E20" s="59" t="s">
        <v>73</v>
      </c>
      <c r="F20" s="45" t="s">
        <v>107</v>
      </c>
      <c r="G20" s="60"/>
      <c r="H20" s="60"/>
      <c r="I20" s="60"/>
    </row>
    <row r="21" spans="1:11" ht="22.5" customHeight="1">
      <c r="A21" s="40"/>
      <c r="B21" s="41"/>
      <c r="C21" s="56" t="s">
        <v>108</v>
      </c>
      <c r="D21" s="52">
        <v>0.05</v>
      </c>
      <c r="E21" s="59" t="s">
        <v>73</v>
      </c>
      <c r="F21" s="45" t="s">
        <v>109</v>
      </c>
      <c r="G21" s="60"/>
      <c r="H21" s="60"/>
      <c r="I21" s="60"/>
    </row>
    <row r="22" spans="1:11" ht="27.75" customHeight="1">
      <c r="A22" s="40"/>
      <c r="B22" s="41"/>
      <c r="C22" s="55" t="s">
        <v>110</v>
      </c>
      <c r="D22" s="44" t="s">
        <v>76</v>
      </c>
      <c r="E22" s="44" t="s">
        <v>77</v>
      </c>
      <c r="F22" s="45" t="s">
        <v>111</v>
      </c>
      <c r="G22" s="46"/>
      <c r="H22" s="50"/>
      <c r="I22" s="50"/>
    </row>
    <row r="23" spans="1:11" ht="27.75" customHeight="1">
      <c r="A23" s="40"/>
      <c r="B23" s="41"/>
      <c r="C23" s="55" t="s">
        <v>112</v>
      </c>
      <c r="D23" s="44" t="s">
        <v>76</v>
      </c>
      <c r="E23" s="44" t="s">
        <v>77</v>
      </c>
      <c r="F23" s="45" t="s">
        <v>113</v>
      </c>
      <c r="G23" s="46"/>
      <c r="H23" s="46"/>
      <c r="I23" s="46"/>
    </row>
    <row r="24" spans="1:11" ht="22.5" customHeight="1">
      <c r="A24" s="40"/>
      <c r="B24" s="41"/>
      <c r="C24" s="57" t="s">
        <v>114</v>
      </c>
      <c r="D24" s="44" t="s">
        <v>76</v>
      </c>
      <c r="E24" s="44" t="s">
        <v>77</v>
      </c>
      <c r="F24" s="45" t="s">
        <v>115</v>
      </c>
      <c r="G24" s="50"/>
      <c r="H24" s="50"/>
      <c r="I24" s="50"/>
    </row>
    <row r="25" spans="1:11" ht="22.5" customHeight="1">
      <c r="A25" s="40" t="s">
        <v>116</v>
      </c>
      <c r="B25" s="41" t="s">
        <v>117</v>
      </c>
      <c r="C25" s="56" t="s">
        <v>118</v>
      </c>
      <c r="D25" s="52">
        <v>0.05</v>
      </c>
      <c r="E25" s="59" t="s">
        <v>91</v>
      </c>
      <c r="F25" s="62">
        <v>37</v>
      </c>
      <c r="G25" s="60"/>
      <c r="H25" s="60"/>
      <c r="I25" s="60"/>
    </row>
    <row r="26" spans="1:11" ht="27.75" customHeight="1">
      <c r="A26" s="40"/>
      <c r="B26" s="41"/>
      <c r="C26" s="55" t="s">
        <v>119</v>
      </c>
      <c r="D26" s="53" t="s">
        <v>76</v>
      </c>
      <c r="E26" s="44" t="s">
        <v>77</v>
      </c>
      <c r="F26" s="45" t="s">
        <v>120</v>
      </c>
      <c r="G26" s="46"/>
      <c r="H26" s="50"/>
      <c r="I26" s="50"/>
    </row>
    <row r="27" spans="1:11" ht="27.75" customHeight="1">
      <c r="A27" s="40"/>
      <c r="B27" s="41"/>
      <c r="C27" s="55" t="s">
        <v>121</v>
      </c>
      <c r="D27" s="44" t="s">
        <v>76</v>
      </c>
      <c r="E27" s="44" t="s">
        <v>77</v>
      </c>
      <c r="F27" s="45" t="s">
        <v>122</v>
      </c>
      <c r="G27" s="46"/>
      <c r="H27" s="50"/>
      <c r="I27" s="50"/>
    </row>
    <row r="28" spans="1:11" ht="77.25" customHeight="1">
      <c r="A28" s="40"/>
      <c r="B28" s="41"/>
      <c r="C28" s="55" t="s">
        <v>123</v>
      </c>
      <c r="D28" s="44" t="s">
        <v>76</v>
      </c>
      <c r="E28" s="44" t="s">
        <v>77</v>
      </c>
      <c r="F28" s="45" t="s">
        <v>124</v>
      </c>
      <c r="G28" s="46"/>
      <c r="H28" s="46"/>
      <c r="I28" s="46"/>
      <c r="J28" s="46"/>
      <c r="K28" s="46"/>
    </row>
    <row r="29" spans="1:11" ht="22.5" customHeight="1">
      <c r="A29" s="40" t="s">
        <v>125</v>
      </c>
      <c r="B29" s="41" t="s">
        <v>126</v>
      </c>
      <c r="C29" s="56" t="s">
        <v>127</v>
      </c>
      <c r="D29" s="52">
        <v>0.05</v>
      </c>
      <c r="E29" s="59" t="s">
        <v>91</v>
      </c>
      <c r="F29" s="45" t="s">
        <v>128</v>
      </c>
      <c r="G29" s="60"/>
      <c r="H29" s="60"/>
      <c r="I29" s="60"/>
    </row>
    <row r="30" spans="1:11" ht="27.75" customHeight="1">
      <c r="A30" s="40"/>
      <c r="B30" s="41"/>
      <c r="C30" s="55" t="s">
        <v>129</v>
      </c>
      <c r="D30" s="44" t="s">
        <v>76</v>
      </c>
      <c r="E30" s="44" t="s">
        <v>77</v>
      </c>
      <c r="F30" s="45" t="s">
        <v>130</v>
      </c>
      <c r="G30" s="46"/>
      <c r="H30" s="46"/>
      <c r="I30" s="46"/>
    </row>
    <row r="31" spans="1:11" ht="89.25" customHeight="1">
      <c r="A31" s="40"/>
      <c r="B31" s="41"/>
      <c r="C31" s="55" t="s">
        <v>131</v>
      </c>
      <c r="D31" s="44" t="s">
        <v>76</v>
      </c>
      <c r="E31" s="44" t="s">
        <v>77</v>
      </c>
      <c r="F31" s="45" t="s">
        <v>132</v>
      </c>
      <c r="G31" s="46"/>
      <c r="H31" s="46"/>
      <c r="I31" s="46"/>
      <c r="J31" s="46"/>
      <c r="K31" s="46"/>
    </row>
    <row r="32" spans="1:11" ht="27.75" customHeight="1">
      <c r="A32" s="40"/>
      <c r="B32" s="41" t="s">
        <v>133</v>
      </c>
      <c r="C32" s="55" t="s">
        <v>134</v>
      </c>
      <c r="D32" s="44" t="s">
        <v>76</v>
      </c>
      <c r="E32" s="44" t="s">
        <v>77</v>
      </c>
      <c r="F32" s="45" t="s">
        <v>135</v>
      </c>
      <c r="G32" s="46"/>
      <c r="H32" s="50"/>
      <c r="I32" s="50"/>
    </row>
    <row r="33" spans="1:14" ht="27.75" customHeight="1">
      <c r="A33" s="40"/>
      <c r="B33" s="41"/>
      <c r="C33" s="57" t="s">
        <v>136</v>
      </c>
      <c r="D33" s="44" t="s">
        <v>76</v>
      </c>
      <c r="E33" s="44" t="s">
        <v>77</v>
      </c>
      <c r="F33" s="45" t="s">
        <v>137</v>
      </c>
      <c r="G33" s="50"/>
      <c r="H33" s="50"/>
      <c r="I33" s="50"/>
    </row>
    <row r="34" spans="1:14" ht="22.5" customHeight="1">
      <c r="A34" s="40" t="s">
        <v>138</v>
      </c>
      <c r="B34" s="41" t="s">
        <v>139</v>
      </c>
      <c r="C34" s="58" t="s">
        <v>140</v>
      </c>
      <c r="D34" s="52">
        <v>0.05</v>
      </c>
      <c r="E34" s="59" t="s">
        <v>91</v>
      </c>
      <c r="F34" s="45" t="s">
        <v>141</v>
      </c>
      <c r="G34" s="50"/>
      <c r="H34" s="50"/>
      <c r="I34" s="50"/>
    </row>
    <row r="35" spans="1:14" ht="22.5" customHeight="1">
      <c r="A35" s="40"/>
      <c r="B35" s="41"/>
      <c r="C35" s="56" t="s">
        <v>142</v>
      </c>
      <c r="D35" s="52">
        <v>0.05</v>
      </c>
      <c r="E35" s="59" t="s">
        <v>73</v>
      </c>
      <c r="F35" s="62">
        <v>36</v>
      </c>
      <c r="G35" s="60"/>
      <c r="H35" s="60"/>
      <c r="I35" s="60"/>
    </row>
    <row r="36" spans="1:14" ht="22.5" customHeight="1">
      <c r="A36" s="40"/>
      <c r="B36" s="41"/>
      <c r="C36" s="57" t="s">
        <v>143</v>
      </c>
      <c r="D36" s="44" t="s">
        <v>76</v>
      </c>
      <c r="E36" s="44" t="s">
        <v>77</v>
      </c>
      <c r="F36" s="45" t="s">
        <v>144</v>
      </c>
      <c r="G36" s="64"/>
      <c r="H36" s="64"/>
      <c r="I36" s="64"/>
    </row>
    <row r="37" spans="1:14" ht="40.5" customHeight="1">
      <c r="A37" s="40"/>
      <c r="B37" s="41"/>
      <c r="C37" s="65" t="s">
        <v>145</v>
      </c>
      <c r="D37" s="44" t="s">
        <v>76</v>
      </c>
      <c r="E37" s="44" t="s">
        <v>77</v>
      </c>
      <c r="F37" s="45" t="s">
        <v>146</v>
      </c>
      <c r="G37" s="46"/>
      <c r="H37" s="47"/>
      <c r="I37" s="50"/>
    </row>
    <row r="38" spans="1:14" ht="27.75" customHeight="1">
      <c r="A38" s="40"/>
      <c r="B38" s="41"/>
      <c r="C38" s="55" t="s">
        <v>147</v>
      </c>
      <c r="D38" s="44" t="s">
        <v>76</v>
      </c>
      <c r="E38" s="44" t="s">
        <v>77</v>
      </c>
      <c r="F38" s="45" t="s">
        <v>148</v>
      </c>
      <c r="G38" s="46"/>
      <c r="H38" s="50"/>
      <c r="I38" s="50"/>
    </row>
    <row r="39" spans="1:14" ht="27.75" customHeight="1">
      <c r="A39" s="40"/>
      <c r="B39" s="41"/>
      <c r="C39" s="55" t="s">
        <v>149</v>
      </c>
      <c r="D39" s="44" t="s">
        <v>76</v>
      </c>
      <c r="E39" s="44" t="s">
        <v>77</v>
      </c>
      <c r="F39" s="45" t="s">
        <v>150</v>
      </c>
      <c r="G39" s="46"/>
      <c r="H39" s="50"/>
      <c r="I39" s="50"/>
    </row>
    <row r="40" spans="1:14" ht="22.5" customHeight="1">
      <c r="A40" s="40"/>
      <c r="B40" s="41" t="s">
        <v>151</v>
      </c>
      <c r="C40" s="57" t="s">
        <v>152</v>
      </c>
      <c r="D40" s="53" t="s">
        <v>76</v>
      </c>
      <c r="E40" s="44" t="s">
        <v>77</v>
      </c>
      <c r="F40" s="62">
        <v>40</v>
      </c>
      <c r="G40" s="50"/>
      <c r="H40" s="50"/>
      <c r="I40" s="50"/>
    </row>
    <row r="41" spans="1:14" ht="22.5" customHeight="1">
      <c r="A41" s="40"/>
      <c r="B41" s="41"/>
      <c r="C41" s="55" t="s">
        <v>153</v>
      </c>
      <c r="D41" s="53" t="s">
        <v>76</v>
      </c>
      <c r="E41" s="44" t="s">
        <v>77</v>
      </c>
      <c r="F41" s="45" t="s">
        <v>154</v>
      </c>
      <c r="G41" s="46"/>
      <c r="H41" s="50"/>
      <c r="I41" s="50"/>
    </row>
    <row r="42" spans="1:14" ht="22.5" customHeight="1">
      <c r="A42" s="40"/>
      <c r="B42" s="41"/>
      <c r="C42" s="66" t="s">
        <v>155</v>
      </c>
      <c r="D42" s="67" t="s">
        <v>156</v>
      </c>
      <c r="E42" s="44" t="s">
        <v>77</v>
      </c>
      <c r="F42" s="45" t="s">
        <v>157</v>
      </c>
      <c r="G42" s="50"/>
      <c r="H42" s="50"/>
      <c r="I42" s="50"/>
    </row>
    <row r="43" spans="1:14" ht="27.75" customHeight="1">
      <c r="A43" s="40"/>
      <c r="B43" s="41"/>
      <c r="C43" s="68" t="s">
        <v>158</v>
      </c>
      <c r="D43" s="67" t="s">
        <v>156</v>
      </c>
      <c r="E43" s="44" t="s">
        <v>77</v>
      </c>
      <c r="F43" s="45" t="s">
        <v>159</v>
      </c>
      <c r="G43" s="50"/>
      <c r="H43" s="50"/>
      <c r="I43" s="50"/>
    </row>
    <row r="44" spans="1:14" ht="27.75" customHeight="1">
      <c r="A44" s="40"/>
      <c r="B44" s="41"/>
      <c r="C44" s="55" t="s">
        <v>160</v>
      </c>
      <c r="D44" s="53" t="s">
        <v>76</v>
      </c>
      <c r="E44" s="44" t="s">
        <v>77</v>
      </c>
      <c r="F44" s="45" t="s">
        <v>161</v>
      </c>
      <c r="G44" s="46"/>
      <c r="H44" s="46"/>
      <c r="I44" s="46"/>
    </row>
    <row r="45" spans="1:14" ht="29.25" customHeight="1">
      <c r="A45" s="40"/>
      <c r="B45" s="41"/>
      <c r="C45" s="68" t="s">
        <v>162</v>
      </c>
      <c r="D45" s="69" t="s">
        <v>163</v>
      </c>
      <c r="E45" s="69"/>
      <c r="F45" s="45" t="s">
        <v>164</v>
      </c>
      <c r="G45" s="50"/>
      <c r="H45" s="50"/>
      <c r="I45" s="50"/>
    </row>
    <row r="46" spans="1:14" ht="12">
      <c r="A46" s="70"/>
      <c r="B46" s="71"/>
      <c r="C46" s="72" t="s">
        <v>165</v>
      </c>
      <c r="D46" s="48"/>
      <c r="E46" s="48"/>
      <c r="F46" s="47"/>
      <c r="G46" s="47"/>
      <c r="H46" s="47"/>
      <c r="M46" s="74"/>
      <c r="N46" s="74"/>
    </row>
    <row r="47" spans="1:14" s="76" customFormat="1" ht="15" customHeight="1">
      <c r="A47" s="75"/>
      <c r="C47" s="72" t="s">
        <v>166</v>
      </c>
      <c r="F47" s="77"/>
      <c r="G47" s="77"/>
      <c r="H47" s="77"/>
      <c r="I47" s="73"/>
      <c r="J47" s="77"/>
      <c r="K47" s="77"/>
      <c r="N47" s="74"/>
    </row>
    <row r="48" spans="1:14" s="76" customFormat="1" ht="15" customHeight="1">
      <c r="A48" s="75"/>
      <c r="C48" s="72"/>
      <c r="F48" s="77"/>
      <c r="G48" s="77"/>
      <c r="H48" s="77"/>
      <c r="I48" s="73"/>
      <c r="J48" s="77"/>
      <c r="K48" s="77"/>
      <c r="L48" s="74"/>
      <c r="M48" s="74"/>
      <c r="N48" s="74"/>
    </row>
    <row r="49" spans="1:14" s="76" customFormat="1" ht="15" customHeight="1">
      <c r="A49" s="75"/>
      <c r="C49" s="72"/>
      <c r="F49" s="77"/>
      <c r="G49" s="77"/>
      <c r="H49" s="77"/>
      <c r="I49" s="73"/>
      <c r="J49" s="77"/>
      <c r="K49" s="77"/>
      <c r="L49" s="74"/>
      <c r="M49" s="74"/>
      <c r="N49" s="74"/>
    </row>
    <row r="50" spans="1:14" s="76" customFormat="1" ht="15" customHeight="1">
      <c r="A50" s="75"/>
      <c r="C50" s="72"/>
      <c r="F50" s="77"/>
      <c r="G50" s="77"/>
      <c r="H50" s="77"/>
      <c r="I50" s="73"/>
      <c r="J50" s="77"/>
      <c r="K50" s="77"/>
    </row>
    <row r="51" spans="1:14" s="76" customFormat="1" ht="12">
      <c r="A51" s="75"/>
      <c r="C51" s="72"/>
      <c r="D51" s="74"/>
      <c r="E51" s="74"/>
      <c r="F51" s="77"/>
      <c r="G51" s="73"/>
      <c r="H51" s="73"/>
      <c r="I51" s="73"/>
      <c r="J51" s="77"/>
      <c r="K51" s="77"/>
    </row>
    <row r="52" spans="1:14" s="76" customFormat="1" ht="12">
      <c r="A52" s="75"/>
      <c r="C52" s="72"/>
      <c r="D52" s="74"/>
      <c r="E52" s="74"/>
      <c r="F52" s="77"/>
      <c r="G52" s="73"/>
      <c r="H52" s="73"/>
      <c r="I52" s="73"/>
      <c r="J52" s="77"/>
      <c r="K52" s="77"/>
    </row>
    <row r="53" spans="1:14" s="76" customFormat="1" ht="12">
      <c r="A53" s="75"/>
      <c r="C53" s="72"/>
      <c r="D53" s="74"/>
      <c r="E53" s="74"/>
      <c r="F53" s="77"/>
      <c r="G53" s="73"/>
      <c r="H53" s="73"/>
      <c r="I53" s="73"/>
      <c r="J53" s="77"/>
      <c r="K53" s="77"/>
    </row>
    <row r="54" spans="1:14" s="76" customFormat="1" ht="12">
      <c r="A54" s="75"/>
      <c r="C54" s="72"/>
      <c r="D54" s="74"/>
      <c r="E54" s="74"/>
      <c r="F54" s="77"/>
      <c r="G54" s="73"/>
      <c r="H54" s="73"/>
      <c r="I54" s="73"/>
      <c r="J54" s="77"/>
      <c r="K54" s="77"/>
    </row>
    <row r="55" spans="1:14" s="76" customFormat="1" ht="12">
      <c r="A55" s="75"/>
      <c r="C55" s="72"/>
      <c r="D55" s="74"/>
      <c r="E55" s="74"/>
      <c r="F55" s="77"/>
      <c r="G55" s="73"/>
      <c r="H55" s="73"/>
      <c r="I55" s="73"/>
      <c r="J55" s="77"/>
      <c r="K55" s="77"/>
    </row>
    <row r="56" spans="1:14" s="76" customFormat="1" ht="12">
      <c r="A56" s="75"/>
      <c r="C56" s="72"/>
      <c r="D56" s="74"/>
      <c r="E56" s="74"/>
      <c r="F56" s="77"/>
      <c r="G56" s="73"/>
      <c r="H56" s="73"/>
      <c r="I56" s="73"/>
      <c r="J56" s="77"/>
      <c r="K56" s="77"/>
    </row>
    <row r="57" spans="1:14">
      <c r="F57" s="77"/>
    </row>
    <row r="58" spans="1:14">
      <c r="F58" s="77"/>
    </row>
    <row r="59" spans="1:14">
      <c r="F59" s="77"/>
    </row>
    <row r="60" spans="1:14">
      <c r="F60" s="77"/>
    </row>
    <row r="61" spans="1:14">
      <c r="F61" s="77"/>
    </row>
    <row r="62" spans="1:14">
      <c r="F62" s="77"/>
    </row>
    <row r="63" spans="1:14">
      <c r="F63" s="77"/>
    </row>
    <row r="64" spans="1:14">
      <c r="F64" s="77"/>
    </row>
    <row r="65" spans="6:6">
      <c r="F65" s="77"/>
    </row>
    <row r="66" spans="6:6">
      <c r="F66" s="77"/>
    </row>
  </sheetData>
  <mergeCells count="16">
    <mergeCell ref="D45:E45"/>
    <mergeCell ref="A25:A28"/>
    <mergeCell ref="B25:B28"/>
    <mergeCell ref="A29:A33"/>
    <mergeCell ref="B29:B31"/>
    <mergeCell ref="B32:B33"/>
    <mergeCell ref="A34:A45"/>
    <mergeCell ref="B34:B39"/>
    <mergeCell ref="B40:B45"/>
    <mergeCell ref="A1:F1"/>
    <mergeCell ref="A3:A11"/>
    <mergeCell ref="B3:B7"/>
    <mergeCell ref="B8:B11"/>
    <mergeCell ref="A12:A24"/>
    <mergeCell ref="B12:B17"/>
    <mergeCell ref="B19:B24"/>
  </mergeCells>
  <pageMargins left="0.5" right="0.25" top="0.25" bottom="0.25" header="0.25" footer="0.2"/>
  <pageSetup paperSize="5" scale="70" fitToHeight="4" orientation="landscape" r:id="rId1"/>
  <headerFooter alignWithMargins="0"/>
  <rowBreaks count="1" manualBreakCount="1">
    <brk id="24" max="5" man="1"/>
  </rowBreaks>
</worksheet>
</file>

<file path=xl/worksheets/sheet3.xml><?xml version="1.0" encoding="utf-8"?>
<worksheet xmlns="http://schemas.openxmlformats.org/spreadsheetml/2006/main" xmlns:r="http://schemas.openxmlformats.org/officeDocument/2006/relationships">
  <sheetPr>
    <tabColor rgb="FFFFFF00"/>
  </sheetPr>
  <dimension ref="A1:I27"/>
  <sheetViews>
    <sheetView zoomScaleNormal="100" zoomScaleSheetLayoutView="84" workbookViewId="0">
      <pane xSplit="2" ySplit="2" topLeftCell="C3" activePane="bottomRight" state="frozenSplit"/>
      <selection activeCell="K105" sqref="K105"/>
      <selection pane="topRight" activeCell="K105" sqref="K105"/>
      <selection pane="bottomLeft" activeCell="K105" sqref="K105"/>
      <selection pane="bottomRight" activeCell="K105" sqref="K105"/>
    </sheetView>
  </sheetViews>
  <sheetFormatPr defaultRowHeight="12.75"/>
  <cols>
    <col min="1" max="1" width="17.42578125" style="78" customWidth="1"/>
    <col min="2" max="2" width="27.28515625" style="90" customWidth="1"/>
    <col min="3" max="3" width="111.42578125" style="70" customWidth="1"/>
    <col min="4" max="4" width="10.42578125" style="91" customWidth="1"/>
    <col min="5" max="5" width="23.85546875" style="75" customWidth="1"/>
    <col min="6" max="16384" width="9.140625" style="48"/>
  </cols>
  <sheetData>
    <row r="1" spans="1:9" ht="42.75" customHeight="1">
      <c r="A1" s="27" t="s">
        <v>167</v>
      </c>
      <c r="B1" s="27"/>
      <c r="C1" s="27"/>
      <c r="D1" s="27"/>
      <c r="E1" s="27"/>
    </row>
    <row r="2" spans="1:9" s="80" customFormat="1" ht="36.75" customHeight="1">
      <c r="A2" s="35" t="s">
        <v>54</v>
      </c>
      <c r="B2" s="35" t="s">
        <v>55</v>
      </c>
      <c r="C2" s="35" t="s">
        <v>56</v>
      </c>
      <c r="D2" s="35" t="s">
        <v>57</v>
      </c>
      <c r="E2" s="36" t="s">
        <v>59</v>
      </c>
    </row>
    <row r="3" spans="1:9" s="39" customFormat="1" ht="19.5" customHeight="1">
      <c r="A3" s="40" t="s">
        <v>60</v>
      </c>
      <c r="B3" s="41" t="s">
        <v>61</v>
      </c>
      <c r="C3" s="42" t="s">
        <v>168</v>
      </c>
      <c r="D3" s="81">
        <v>0.05</v>
      </c>
      <c r="E3" s="82" t="s">
        <v>70</v>
      </c>
    </row>
    <row r="4" spans="1:9" s="80" customFormat="1" ht="78.75" customHeight="1">
      <c r="A4" s="40"/>
      <c r="B4" s="41"/>
      <c r="C4" s="83" t="s">
        <v>169</v>
      </c>
      <c r="D4" s="84" t="s">
        <v>76</v>
      </c>
      <c r="E4" s="82" t="s">
        <v>170</v>
      </c>
    </row>
    <row r="5" spans="1:9" ht="92.25" customHeight="1">
      <c r="A5" s="40"/>
      <c r="B5" s="63" t="s">
        <v>79</v>
      </c>
      <c r="C5" s="83" t="s">
        <v>171</v>
      </c>
      <c r="D5" s="84" t="s">
        <v>76</v>
      </c>
      <c r="E5" s="82" t="s">
        <v>172</v>
      </c>
      <c r="I5" s="80"/>
    </row>
    <row r="6" spans="1:9" ht="19.5" customHeight="1">
      <c r="A6" s="40" t="s">
        <v>88</v>
      </c>
      <c r="B6" s="41" t="s">
        <v>89</v>
      </c>
      <c r="C6" s="85" t="s">
        <v>173</v>
      </c>
      <c r="D6" s="81">
        <v>0.05</v>
      </c>
      <c r="E6" s="82" t="s">
        <v>92</v>
      </c>
    </row>
    <row r="7" spans="1:9" ht="19.5" customHeight="1">
      <c r="A7" s="40"/>
      <c r="B7" s="41"/>
      <c r="C7" s="42" t="s">
        <v>174</v>
      </c>
      <c r="D7" s="81">
        <v>0.05</v>
      </c>
      <c r="E7" s="86">
        <v>32</v>
      </c>
    </row>
    <row r="8" spans="1:9" ht="78.75" customHeight="1">
      <c r="A8" s="40"/>
      <c r="B8" s="41"/>
      <c r="C8" s="87" t="s">
        <v>175</v>
      </c>
      <c r="D8" s="84" t="s">
        <v>76</v>
      </c>
      <c r="E8" s="82" t="s">
        <v>176</v>
      </c>
    </row>
    <row r="9" spans="1:9" ht="19.5" customHeight="1">
      <c r="A9" s="40"/>
      <c r="B9" s="41" t="s">
        <v>100</v>
      </c>
      <c r="C9" s="85" t="s">
        <v>177</v>
      </c>
      <c r="D9" s="81">
        <v>0.05</v>
      </c>
      <c r="E9" s="82" t="s">
        <v>178</v>
      </c>
    </row>
    <row r="10" spans="1:9" ht="19.5" customHeight="1">
      <c r="A10" s="40"/>
      <c r="B10" s="41"/>
      <c r="C10" s="85" t="s">
        <v>179</v>
      </c>
      <c r="D10" s="81">
        <v>0.05</v>
      </c>
      <c r="E10" s="82" t="s">
        <v>180</v>
      </c>
    </row>
    <row r="11" spans="1:9" ht="90" customHeight="1">
      <c r="A11" s="40"/>
      <c r="B11" s="41"/>
      <c r="C11" s="87" t="s">
        <v>181</v>
      </c>
      <c r="D11" s="84" t="s">
        <v>76</v>
      </c>
      <c r="E11" s="82" t="s">
        <v>182</v>
      </c>
    </row>
    <row r="12" spans="1:9" ht="19.5" customHeight="1">
      <c r="A12" s="40"/>
      <c r="B12" s="41" t="s">
        <v>103</v>
      </c>
      <c r="C12" s="42" t="s">
        <v>183</v>
      </c>
      <c r="D12" s="81">
        <v>0.05</v>
      </c>
      <c r="E12" s="82" t="s">
        <v>184</v>
      </c>
    </row>
    <row r="13" spans="1:9" ht="93" customHeight="1">
      <c r="A13" s="40"/>
      <c r="B13" s="41"/>
      <c r="C13" s="87" t="s">
        <v>185</v>
      </c>
      <c r="D13" s="84" t="s">
        <v>76</v>
      </c>
      <c r="E13" s="82" t="s">
        <v>186</v>
      </c>
    </row>
    <row r="14" spans="1:9" ht="38.25" customHeight="1">
      <c r="A14" s="40" t="s">
        <v>116</v>
      </c>
      <c r="B14" s="41" t="s">
        <v>117</v>
      </c>
      <c r="C14" s="85" t="s">
        <v>187</v>
      </c>
      <c r="D14" s="81">
        <v>0.05</v>
      </c>
      <c r="E14" s="82" t="s">
        <v>188</v>
      </c>
    </row>
    <row r="15" spans="1:9" ht="28.5" customHeight="1">
      <c r="A15" s="40"/>
      <c r="B15" s="41"/>
      <c r="C15" s="42" t="s">
        <v>189</v>
      </c>
      <c r="D15" s="81">
        <v>0.05</v>
      </c>
      <c r="E15" s="82" t="s">
        <v>190</v>
      </c>
    </row>
    <row r="16" spans="1:9" ht="112.5" customHeight="1">
      <c r="A16" s="40"/>
      <c r="B16" s="41"/>
      <c r="C16" s="83" t="s">
        <v>191</v>
      </c>
      <c r="D16" s="84" t="s">
        <v>76</v>
      </c>
      <c r="E16" s="82" t="s">
        <v>192</v>
      </c>
    </row>
    <row r="17" spans="1:5" ht="19.5" customHeight="1">
      <c r="A17" s="40" t="s">
        <v>125</v>
      </c>
      <c r="B17" s="41" t="s">
        <v>126</v>
      </c>
      <c r="C17" s="42" t="s">
        <v>193</v>
      </c>
      <c r="D17" s="81">
        <v>0.05</v>
      </c>
      <c r="E17" s="82" t="s">
        <v>194</v>
      </c>
    </row>
    <row r="18" spans="1:5" ht="93" customHeight="1">
      <c r="A18" s="40"/>
      <c r="B18" s="41"/>
      <c r="C18" s="87" t="s">
        <v>195</v>
      </c>
      <c r="D18" s="84" t="s">
        <v>76</v>
      </c>
      <c r="E18" s="82" t="s">
        <v>196</v>
      </c>
    </row>
    <row r="19" spans="1:5" ht="52.5" customHeight="1">
      <c r="A19" s="40"/>
      <c r="B19" s="63" t="s">
        <v>133</v>
      </c>
      <c r="C19" s="87" t="s">
        <v>197</v>
      </c>
      <c r="D19" s="84" t="s">
        <v>76</v>
      </c>
      <c r="E19" s="82" t="s">
        <v>198</v>
      </c>
    </row>
    <row r="20" spans="1:5" ht="19.5" customHeight="1">
      <c r="A20" s="40" t="s">
        <v>138</v>
      </c>
      <c r="B20" s="41" t="s">
        <v>139</v>
      </c>
      <c r="C20" s="85" t="s">
        <v>199</v>
      </c>
      <c r="D20" s="81">
        <v>0.05</v>
      </c>
      <c r="E20" s="82" t="s">
        <v>141</v>
      </c>
    </row>
    <row r="21" spans="1:5" ht="27" customHeight="1">
      <c r="A21" s="40"/>
      <c r="B21" s="41"/>
      <c r="C21" s="42" t="s">
        <v>200</v>
      </c>
      <c r="D21" s="81" t="s">
        <v>201</v>
      </c>
      <c r="E21" s="82" t="s">
        <v>202</v>
      </c>
    </row>
    <row r="22" spans="1:5" ht="99.75" customHeight="1">
      <c r="A22" s="40"/>
      <c r="B22" s="41"/>
      <c r="C22" s="87" t="s">
        <v>203</v>
      </c>
      <c r="D22" s="84" t="s">
        <v>76</v>
      </c>
      <c r="E22" s="82" t="s">
        <v>204</v>
      </c>
    </row>
    <row r="23" spans="1:5" ht="28.5" customHeight="1">
      <c r="A23" s="40"/>
      <c r="B23" s="41" t="s">
        <v>151</v>
      </c>
      <c r="C23" s="88" t="s">
        <v>205</v>
      </c>
      <c r="D23" s="81">
        <v>0.05</v>
      </c>
      <c r="E23" s="86">
        <v>47</v>
      </c>
    </row>
    <row r="24" spans="1:5" ht="57.75" customHeight="1">
      <c r="A24" s="40"/>
      <c r="B24" s="41"/>
      <c r="C24" s="87" t="s">
        <v>206</v>
      </c>
      <c r="D24" s="84" t="s">
        <v>76</v>
      </c>
      <c r="E24" s="82" t="s">
        <v>207</v>
      </c>
    </row>
    <row r="25" spans="1:5" ht="28.5" customHeight="1">
      <c r="A25" s="40"/>
      <c r="B25" s="41"/>
      <c r="C25" s="89" t="s">
        <v>208</v>
      </c>
      <c r="D25" s="84" t="s">
        <v>156</v>
      </c>
      <c r="E25" s="82" t="s">
        <v>209</v>
      </c>
    </row>
    <row r="26" spans="1:5" ht="79.5" customHeight="1">
      <c r="A26" s="40"/>
      <c r="B26" s="41"/>
      <c r="C26" s="87" t="s">
        <v>210</v>
      </c>
      <c r="D26" s="84" t="s">
        <v>76</v>
      </c>
      <c r="E26" s="82" t="s">
        <v>211</v>
      </c>
    </row>
    <row r="27" spans="1:5" ht="25.5" customHeight="1">
      <c r="A27" s="40"/>
      <c r="B27" s="41"/>
      <c r="C27" s="89" t="s">
        <v>162</v>
      </c>
      <c r="D27" s="84" t="s">
        <v>156</v>
      </c>
      <c r="E27" s="82" t="s">
        <v>164</v>
      </c>
    </row>
  </sheetData>
  <mergeCells count="14">
    <mergeCell ref="A14:A16"/>
    <mergeCell ref="B14:B16"/>
    <mergeCell ref="A17:A19"/>
    <mergeCell ref="B17:B18"/>
    <mergeCell ref="A20:A27"/>
    <mergeCell ref="B20:B22"/>
    <mergeCell ref="B23:B27"/>
    <mergeCell ref="A1:E1"/>
    <mergeCell ref="A3:A5"/>
    <mergeCell ref="B3:B4"/>
    <mergeCell ref="A6:A13"/>
    <mergeCell ref="B6:B8"/>
    <mergeCell ref="B9:B11"/>
    <mergeCell ref="B12:B13"/>
  </mergeCells>
  <pageMargins left="0.5" right="0.25" top="0.25" bottom="0.25" header="0.25" footer="0.2"/>
  <pageSetup paperSize="5" scale="72" fitToHeight="4" orientation="landscape" r:id="rId1"/>
  <headerFooter alignWithMargins="0">
    <oddFooter>&amp;R&amp;Z&amp;F</oddFooter>
  </headerFooter>
  <rowBreaks count="1" manualBreakCount="1">
    <brk id="13" max="4" man="1"/>
  </rowBreaks>
</worksheet>
</file>

<file path=xl/worksheets/sheet4.xml><?xml version="1.0" encoding="utf-8"?>
<worksheet xmlns="http://schemas.openxmlformats.org/spreadsheetml/2006/main" xmlns:r="http://schemas.openxmlformats.org/officeDocument/2006/relationships">
  <sheetPr>
    <tabColor rgb="FFFFFF00"/>
  </sheetPr>
  <dimension ref="A1:E28"/>
  <sheetViews>
    <sheetView zoomScaleNormal="100" zoomScaleSheetLayoutView="84" workbookViewId="0">
      <pane xSplit="2" ySplit="1" topLeftCell="C2" activePane="bottomRight" state="frozenSplit"/>
      <selection activeCell="K105" sqref="K105"/>
      <selection pane="topRight" activeCell="K105" sqref="K105"/>
      <selection pane="bottomLeft" activeCell="K105" sqref="K105"/>
      <selection pane="bottomRight" activeCell="K105" sqref="K105"/>
    </sheetView>
  </sheetViews>
  <sheetFormatPr defaultRowHeight="12.75"/>
  <cols>
    <col min="1" max="1" width="15.140625" style="78" customWidth="1"/>
    <col min="2" max="2" width="33.42578125" style="90" customWidth="1"/>
    <col min="3" max="3" width="126.5703125" style="70" customWidth="1"/>
    <col min="4" max="4" width="10" style="91" customWidth="1"/>
    <col min="5" max="5" width="25.85546875" style="75" customWidth="1"/>
    <col min="6" max="16384" width="9.140625" style="48"/>
  </cols>
  <sheetData>
    <row r="1" spans="1:5" ht="45.75" customHeight="1">
      <c r="A1" s="27" t="s">
        <v>212</v>
      </c>
      <c r="B1" s="9"/>
      <c r="C1" s="9"/>
      <c r="D1" s="9"/>
      <c r="E1" s="9"/>
    </row>
    <row r="2" spans="1:5" s="76" customFormat="1" ht="33.75" customHeight="1">
      <c r="A2" s="35" t="s">
        <v>54</v>
      </c>
      <c r="B2" s="35" t="s">
        <v>55</v>
      </c>
      <c r="C2" s="35" t="s">
        <v>56</v>
      </c>
      <c r="D2" s="35" t="s">
        <v>57</v>
      </c>
      <c r="E2" s="36" t="s">
        <v>59</v>
      </c>
    </row>
    <row r="3" spans="1:5" s="76" customFormat="1" ht="15" customHeight="1">
      <c r="A3" s="40" t="s">
        <v>60</v>
      </c>
      <c r="B3" s="41" t="s">
        <v>61</v>
      </c>
      <c r="C3" s="92" t="s">
        <v>213</v>
      </c>
      <c r="D3" s="93" t="s">
        <v>76</v>
      </c>
      <c r="E3" s="93" t="s">
        <v>214</v>
      </c>
    </row>
    <row r="4" spans="1:5" s="76" customFormat="1" ht="15" customHeight="1">
      <c r="A4" s="40"/>
      <c r="B4" s="41"/>
      <c r="C4" s="94"/>
      <c r="D4" s="95"/>
      <c r="E4" s="93"/>
    </row>
    <row r="5" spans="1:5" s="76" customFormat="1" ht="15" customHeight="1">
      <c r="A5" s="40"/>
      <c r="B5" s="41"/>
      <c r="C5" s="94"/>
      <c r="D5" s="95"/>
      <c r="E5" s="93"/>
    </row>
    <row r="6" spans="1:5" s="76" customFormat="1" ht="12" customHeight="1">
      <c r="A6" s="40"/>
      <c r="B6" s="41"/>
      <c r="C6" s="94"/>
      <c r="D6" s="95"/>
      <c r="E6" s="93"/>
    </row>
    <row r="7" spans="1:5" s="76" customFormat="1" ht="12" customHeight="1">
      <c r="A7" s="40"/>
      <c r="B7" s="41"/>
      <c r="C7" s="94"/>
      <c r="D7" s="95"/>
      <c r="E7" s="93"/>
    </row>
    <row r="8" spans="1:5" s="76" customFormat="1" ht="12" customHeight="1">
      <c r="A8" s="40"/>
      <c r="B8" s="41" t="s">
        <v>79</v>
      </c>
      <c r="C8" s="92" t="s">
        <v>215</v>
      </c>
      <c r="D8" s="96" t="s">
        <v>76</v>
      </c>
      <c r="E8" s="93" t="s">
        <v>216</v>
      </c>
    </row>
    <row r="9" spans="1:5" s="76" customFormat="1" ht="12" customHeight="1">
      <c r="A9" s="40"/>
      <c r="B9" s="41"/>
      <c r="C9" s="94"/>
      <c r="D9" s="96"/>
      <c r="E9" s="93"/>
    </row>
    <row r="10" spans="1:5" s="76" customFormat="1" ht="12" customHeight="1">
      <c r="A10" s="40"/>
      <c r="B10" s="41"/>
      <c r="C10" s="94"/>
      <c r="D10" s="96"/>
      <c r="E10" s="93"/>
    </row>
    <row r="11" spans="1:5" s="76" customFormat="1" ht="12" customHeight="1">
      <c r="A11" s="40"/>
      <c r="B11" s="41"/>
      <c r="C11" s="94"/>
      <c r="D11" s="96"/>
      <c r="E11" s="93"/>
    </row>
    <row r="12" spans="1:5" ht="54" customHeight="1">
      <c r="A12" s="40" t="s">
        <v>88</v>
      </c>
      <c r="B12" s="63" t="s">
        <v>89</v>
      </c>
      <c r="C12" s="65" t="s">
        <v>217</v>
      </c>
      <c r="D12" s="97" t="s">
        <v>76</v>
      </c>
      <c r="E12" s="98" t="s">
        <v>218</v>
      </c>
    </row>
    <row r="13" spans="1:5" ht="19.5" customHeight="1">
      <c r="A13" s="40"/>
      <c r="B13" s="41" t="s">
        <v>100</v>
      </c>
      <c r="C13" s="42" t="s">
        <v>219</v>
      </c>
      <c r="D13" s="81">
        <v>0.05</v>
      </c>
      <c r="E13" s="98" t="s">
        <v>220</v>
      </c>
    </row>
    <row r="14" spans="1:5" ht="43.5" customHeight="1">
      <c r="A14" s="40"/>
      <c r="B14" s="41"/>
      <c r="C14" s="68" t="s">
        <v>221</v>
      </c>
      <c r="D14" s="97" t="s">
        <v>76</v>
      </c>
      <c r="E14" s="98" t="s">
        <v>222</v>
      </c>
    </row>
    <row r="15" spans="1:5" ht="102.75" customHeight="1">
      <c r="A15" s="40"/>
      <c r="B15" s="63" t="s">
        <v>103</v>
      </c>
      <c r="C15" s="83" t="s">
        <v>223</v>
      </c>
      <c r="D15" s="97" t="s">
        <v>76</v>
      </c>
      <c r="E15" s="63" t="s">
        <v>224</v>
      </c>
    </row>
    <row r="16" spans="1:5" ht="19.5" customHeight="1">
      <c r="A16" s="40" t="s">
        <v>116</v>
      </c>
      <c r="B16" s="41" t="s">
        <v>117</v>
      </c>
      <c r="C16" s="85" t="s">
        <v>225</v>
      </c>
      <c r="D16" s="81">
        <v>0.05</v>
      </c>
      <c r="E16" s="99" t="s">
        <v>226</v>
      </c>
    </row>
    <row r="17" spans="1:5" ht="105.75" customHeight="1">
      <c r="A17" s="40"/>
      <c r="B17" s="41"/>
      <c r="C17" s="100" t="s">
        <v>227</v>
      </c>
      <c r="D17" s="97" t="s">
        <v>76</v>
      </c>
      <c r="E17" s="63" t="s">
        <v>228</v>
      </c>
    </row>
    <row r="18" spans="1:5" ht="19.5" customHeight="1">
      <c r="A18" s="40" t="s">
        <v>125</v>
      </c>
      <c r="B18" s="41" t="s">
        <v>126</v>
      </c>
      <c r="C18" s="42" t="s">
        <v>229</v>
      </c>
      <c r="D18" s="81">
        <v>0.05</v>
      </c>
      <c r="E18" s="97" t="s">
        <v>230</v>
      </c>
    </row>
    <row r="19" spans="1:5" ht="72">
      <c r="A19" s="40"/>
      <c r="B19" s="41"/>
      <c r="C19" s="89" t="s">
        <v>231</v>
      </c>
      <c r="D19" s="97" t="s">
        <v>76</v>
      </c>
      <c r="E19" s="63" t="s">
        <v>232</v>
      </c>
    </row>
    <row r="20" spans="1:5" ht="52.5" customHeight="1">
      <c r="A20" s="40"/>
      <c r="B20" s="63" t="s">
        <v>133</v>
      </c>
      <c r="C20" s="100" t="s">
        <v>233</v>
      </c>
      <c r="D20" s="97" t="s">
        <v>76</v>
      </c>
      <c r="E20" s="63" t="s">
        <v>234</v>
      </c>
    </row>
    <row r="21" spans="1:5" ht="19.5" customHeight="1">
      <c r="A21" s="40" t="s">
        <v>138</v>
      </c>
      <c r="B21" s="41" t="s">
        <v>139</v>
      </c>
      <c r="C21" s="85" t="s">
        <v>235</v>
      </c>
      <c r="D21" s="81">
        <v>0.05</v>
      </c>
      <c r="E21" s="97" t="s">
        <v>236</v>
      </c>
    </row>
    <row r="22" spans="1:5" ht="19.5" customHeight="1">
      <c r="A22" s="40"/>
      <c r="B22" s="41"/>
      <c r="C22" s="85" t="s">
        <v>237</v>
      </c>
      <c r="D22" s="81">
        <v>0.05</v>
      </c>
      <c r="E22" s="97" t="s">
        <v>238</v>
      </c>
    </row>
    <row r="23" spans="1:5" ht="19.5" customHeight="1">
      <c r="A23" s="40"/>
      <c r="B23" s="41"/>
      <c r="C23" s="85" t="s">
        <v>239</v>
      </c>
      <c r="D23" s="81">
        <v>0.05</v>
      </c>
      <c r="E23" s="97" t="s">
        <v>202</v>
      </c>
    </row>
    <row r="24" spans="1:5" ht="91.5" customHeight="1">
      <c r="A24" s="40"/>
      <c r="B24" s="41"/>
      <c r="C24" s="100" t="s">
        <v>240</v>
      </c>
      <c r="D24" s="97" t="s">
        <v>76</v>
      </c>
      <c r="E24" s="63" t="s">
        <v>241</v>
      </c>
    </row>
    <row r="25" spans="1:5" ht="30.75" customHeight="1">
      <c r="A25" s="40"/>
      <c r="B25" s="41" t="s">
        <v>151</v>
      </c>
      <c r="C25" s="42" t="s">
        <v>242</v>
      </c>
      <c r="D25" s="81">
        <v>0.05</v>
      </c>
      <c r="E25" s="97">
        <v>47</v>
      </c>
    </row>
    <row r="26" spans="1:5" ht="104.25" customHeight="1">
      <c r="A26" s="40"/>
      <c r="B26" s="41"/>
      <c r="C26" s="89" t="s">
        <v>243</v>
      </c>
      <c r="D26" s="97" t="s">
        <v>76</v>
      </c>
      <c r="E26" s="63" t="s">
        <v>244</v>
      </c>
    </row>
    <row r="27" spans="1:5" ht="30.75" customHeight="1">
      <c r="A27" s="40"/>
      <c r="B27" s="41"/>
      <c r="C27" s="101" t="s">
        <v>245</v>
      </c>
      <c r="D27" s="97" t="s">
        <v>156</v>
      </c>
      <c r="E27" s="63" t="s">
        <v>209</v>
      </c>
    </row>
    <row r="28" spans="1:5" ht="23.25" customHeight="1">
      <c r="A28" s="40"/>
      <c r="B28" s="41"/>
      <c r="C28" s="101" t="s">
        <v>246</v>
      </c>
      <c r="D28" s="97" t="s">
        <v>156</v>
      </c>
      <c r="E28" s="63" t="s">
        <v>164</v>
      </c>
    </row>
  </sheetData>
  <mergeCells count="19">
    <mergeCell ref="A21:A28"/>
    <mergeCell ref="B21:B24"/>
    <mergeCell ref="B25:B28"/>
    <mergeCell ref="A12:A15"/>
    <mergeCell ref="B13:B14"/>
    <mergeCell ref="A16:A17"/>
    <mergeCell ref="B16:B17"/>
    <mergeCell ref="A18:A20"/>
    <mergeCell ref="B18:B19"/>
    <mergeCell ref="A1:E1"/>
    <mergeCell ref="A3:A11"/>
    <mergeCell ref="B3:B7"/>
    <mergeCell ref="C3:C7"/>
    <mergeCell ref="D3:D7"/>
    <mergeCell ref="E3:E7"/>
    <mergeCell ref="B8:B11"/>
    <mergeCell ref="C8:C11"/>
    <mergeCell ref="D8:D11"/>
    <mergeCell ref="E8:E11"/>
  </mergeCells>
  <pageMargins left="0.5" right="0.25" top="0.5" bottom="0.5" header="0.25" footer="0.2"/>
  <pageSetup paperSize="5" scale="75" fitToHeight="4" orientation="landscape" r:id="rId1"/>
  <headerFooter alignWithMargins="0">
    <oddFooter>&amp;R&amp;Z&amp;F</oddFooter>
  </headerFooter>
  <rowBreaks count="1" manualBreakCount="1">
    <brk id="20" max="16383" man="1"/>
  </rowBreaks>
</worksheet>
</file>

<file path=xl/worksheets/sheet5.xml><?xml version="1.0" encoding="utf-8"?>
<worksheet xmlns="http://schemas.openxmlformats.org/spreadsheetml/2006/main" xmlns:r="http://schemas.openxmlformats.org/officeDocument/2006/relationships">
  <sheetPr>
    <tabColor rgb="FFFFFF00"/>
  </sheetPr>
  <dimension ref="A1:HX153"/>
  <sheetViews>
    <sheetView zoomScaleNormal="100" zoomScaleSheetLayoutView="84" workbookViewId="0">
      <pane xSplit="9" ySplit="4" topLeftCell="J81" activePane="bottomRight" state="frozenSplit"/>
      <selection activeCell="K105" sqref="K105"/>
      <selection pane="topRight" activeCell="K105" sqref="K105"/>
      <selection pane="bottomLeft" activeCell="K105" sqref="K105"/>
      <selection pane="bottomRight" activeCell="P86" sqref="P86"/>
    </sheetView>
  </sheetViews>
  <sheetFormatPr defaultRowHeight="12.75"/>
  <cols>
    <col min="1" max="1" width="5" style="102" customWidth="1"/>
    <col min="2" max="2" width="16.42578125" style="103" customWidth="1"/>
    <col min="3" max="3" width="24.85546875" style="104" customWidth="1"/>
    <col min="4" max="4" width="4.42578125" style="105" customWidth="1"/>
    <col min="5" max="5" width="7.85546875" style="106" customWidth="1"/>
    <col min="6" max="6" width="19.42578125" style="107" hidden="1" customWidth="1"/>
    <col min="7" max="7" width="24.5703125" style="131" hidden="1" customWidth="1"/>
    <col min="8" max="8" width="28.42578125" style="257" hidden="1" customWidth="1"/>
    <col min="9" max="9" width="49.42578125" style="113" customWidth="1"/>
    <col min="10" max="18" width="4.5703125" style="105" customWidth="1"/>
    <col min="19" max="27" width="5" style="105" customWidth="1"/>
    <col min="28" max="28" width="22.42578125" style="107" customWidth="1"/>
    <col min="29" max="29" width="41.140625" style="113" customWidth="1"/>
    <col min="30" max="30" width="5.5703125" style="113" customWidth="1"/>
    <col min="31" max="41" width="3.42578125" style="114" customWidth="1"/>
    <col min="42" max="16384" width="9.140625" style="113"/>
  </cols>
  <sheetData>
    <row r="1" spans="1:41" ht="21.75" customHeight="1" thickBot="1">
      <c r="G1" s="108"/>
      <c r="H1" s="109"/>
      <c r="I1" s="110"/>
      <c r="J1" s="111" t="s">
        <v>247</v>
      </c>
      <c r="K1" s="111"/>
      <c r="L1" s="111"/>
      <c r="M1" s="111"/>
      <c r="N1" s="111"/>
      <c r="O1" s="111"/>
      <c r="P1" s="111"/>
      <c r="Q1" s="111"/>
      <c r="R1" s="111"/>
      <c r="S1" s="327" t="s">
        <v>702</v>
      </c>
      <c r="T1" s="327"/>
      <c r="U1" s="327"/>
      <c r="V1" s="327"/>
      <c r="W1" s="327"/>
      <c r="X1" s="327"/>
      <c r="Y1" s="327"/>
      <c r="Z1" s="327"/>
      <c r="AA1" s="327"/>
      <c r="AB1" s="107" t="s">
        <v>248</v>
      </c>
      <c r="AC1" s="112" t="s">
        <v>249</v>
      </c>
    </row>
    <row r="2" spans="1:41" s="105" customFormat="1" ht="23.25" customHeight="1">
      <c r="A2" s="115"/>
      <c r="B2" s="116"/>
      <c r="C2" s="117"/>
      <c r="E2" s="118" t="s">
        <v>250</v>
      </c>
      <c r="F2" s="119"/>
      <c r="G2" s="120"/>
      <c r="H2" s="121"/>
      <c r="I2" s="122"/>
      <c r="J2" s="123" t="s">
        <v>251</v>
      </c>
      <c r="K2" s="123" t="s">
        <v>252</v>
      </c>
      <c r="L2" s="123" t="s">
        <v>253</v>
      </c>
      <c r="M2" s="123" t="s">
        <v>254</v>
      </c>
      <c r="N2" s="123" t="s">
        <v>255</v>
      </c>
      <c r="O2" s="123" t="s">
        <v>256</v>
      </c>
      <c r="P2" s="124" t="s">
        <v>257</v>
      </c>
      <c r="Q2" s="123" t="s">
        <v>258</v>
      </c>
      <c r="R2" s="125" t="s">
        <v>259</v>
      </c>
      <c r="S2" s="123" t="s">
        <v>251</v>
      </c>
      <c r="T2" s="123" t="s">
        <v>252</v>
      </c>
      <c r="U2" s="123" t="s">
        <v>253</v>
      </c>
      <c r="V2" s="123" t="s">
        <v>254</v>
      </c>
      <c r="W2" s="123" t="s">
        <v>255</v>
      </c>
      <c r="X2" s="123" t="s">
        <v>256</v>
      </c>
      <c r="Y2" s="124" t="s">
        <v>257</v>
      </c>
      <c r="Z2" s="123" t="s">
        <v>258</v>
      </c>
      <c r="AA2" s="125" t="s">
        <v>259</v>
      </c>
      <c r="AB2" s="119"/>
      <c r="AC2" s="126" t="s">
        <v>704</v>
      </c>
      <c r="AE2" s="127"/>
      <c r="AF2" s="127"/>
      <c r="AG2" s="127"/>
      <c r="AH2" s="127"/>
      <c r="AI2" s="127"/>
      <c r="AJ2" s="127"/>
      <c r="AK2" s="127"/>
      <c r="AL2" s="127"/>
      <c r="AM2" s="127"/>
      <c r="AN2" s="127"/>
      <c r="AO2" s="127"/>
    </row>
    <row r="3" spans="1:41" s="129" customFormat="1" ht="24.75" customHeight="1">
      <c r="A3" s="128"/>
      <c r="B3" s="116"/>
      <c r="D3" s="116"/>
      <c r="E3" s="130"/>
      <c r="G3" s="131"/>
      <c r="H3" s="106"/>
      <c r="I3" s="132"/>
      <c r="J3" s="133"/>
      <c r="K3" s="133"/>
      <c r="L3" s="133"/>
      <c r="M3" s="133"/>
      <c r="N3" s="133"/>
      <c r="O3" s="133"/>
      <c r="P3" s="134"/>
      <c r="Q3" s="133"/>
      <c r="R3" s="135"/>
      <c r="S3" s="133"/>
      <c r="T3" s="133"/>
      <c r="U3" s="133"/>
      <c r="V3" s="133"/>
      <c r="W3" s="133"/>
      <c r="X3" s="133"/>
      <c r="Y3" s="134"/>
      <c r="Z3" s="133"/>
      <c r="AA3" s="135"/>
      <c r="AB3" s="136" t="s">
        <v>260</v>
      </c>
      <c r="AC3" s="137" t="s">
        <v>261</v>
      </c>
      <c r="AD3" s="138" t="s">
        <v>262</v>
      </c>
      <c r="AE3" s="139"/>
      <c r="AF3" s="139"/>
      <c r="AG3" s="139"/>
      <c r="AH3" s="139"/>
      <c r="AI3" s="139"/>
      <c r="AJ3" s="139"/>
      <c r="AK3" s="139"/>
      <c r="AL3" s="139"/>
      <c r="AM3" s="139"/>
      <c r="AN3" s="139"/>
      <c r="AO3" s="139"/>
    </row>
    <row r="4" spans="1:41" s="154" customFormat="1" ht="24" customHeight="1">
      <c r="A4" s="140"/>
      <c r="B4" s="141" t="s">
        <v>698</v>
      </c>
      <c r="C4" s="142" t="s">
        <v>699</v>
      </c>
      <c r="D4" s="143"/>
      <c r="E4" s="82" t="s">
        <v>700</v>
      </c>
      <c r="F4" s="144" t="s">
        <v>263</v>
      </c>
      <c r="G4" s="145" t="s">
        <v>264</v>
      </c>
      <c r="H4" s="98" t="s">
        <v>265</v>
      </c>
      <c r="I4" s="146" t="s">
        <v>701</v>
      </c>
      <c r="J4" s="147"/>
      <c r="K4" s="147"/>
      <c r="L4" s="147"/>
      <c r="M4" s="147"/>
      <c r="N4" s="147"/>
      <c r="O4" s="147"/>
      <c r="P4" s="148"/>
      <c r="Q4" s="147"/>
      <c r="R4" s="149"/>
      <c r="S4" s="147"/>
      <c r="T4" s="147"/>
      <c r="U4" s="147"/>
      <c r="V4" s="147"/>
      <c r="W4" s="147"/>
      <c r="X4" s="147"/>
      <c r="Y4" s="148"/>
      <c r="Z4" s="147"/>
      <c r="AA4" s="149"/>
      <c r="AB4" s="150"/>
      <c r="AC4" s="151"/>
      <c r="AD4" s="152"/>
      <c r="AE4" s="153"/>
      <c r="AF4" s="153"/>
      <c r="AG4" s="153"/>
      <c r="AH4" s="153"/>
      <c r="AI4" s="153"/>
      <c r="AJ4" s="153"/>
      <c r="AK4" s="153"/>
      <c r="AL4" s="153"/>
      <c r="AM4" s="153"/>
      <c r="AN4" s="153"/>
      <c r="AO4" s="153"/>
    </row>
    <row r="5" spans="1:41" s="105" customFormat="1" ht="18.75" customHeight="1">
      <c r="A5" s="155">
        <v>1.1000000000000001</v>
      </c>
      <c r="B5" s="156" t="s">
        <v>60</v>
      </c>
      <c r="C5" s="157" t="s">
        <v>61</v>
      </c>
      <c r="E5" s="82" t="s">
        <v>266</v>
      </c>
      <c r="F5" s="158" t="s">
        <v>267</v>
      </c>
      <c r="G5" s="159" t="s">
        <v>268</v>
      </c>
      <c r="H5" s="160" t="s">
        <v>269</v>
      </c>
      <c r="I5" s="161" t="s">
        <v>270</v>
      </c>
      <c r="J5" s="84">
        <v>3.83</v>
      </c>
      <c r="K5" s="84">
        <v>3.66</v>
      </c>
      <c r="L5" s="84">
        <v>3.57</v>
      </c>
      <c r="M5" s="84">
        <v>3.09</v>
      </c>
      <c r="N5" s="84">
        <v>3.46</v>
      </c>
      <c r="O5" s="84">
        <v>3.62</v>
      </c>
      <c r="P5" s="162">
        <v>3.11</v>
      </c>
      <c r="Q5" s="84">
        <v>2.93</v>
      </c>
      <c r="R5" s="163">
        <v>2.44</v>
      </c>
      <c r="S5" s="164">
        <v>51.8</v>
      </c>
      <c r="T5" s="165">
        <v>39</v>
      </c>
      <c r="U5" s="164">
        <v>24.2</v>
      </c>
      <c r="V5" s="164">
        <v>4.4000000000000004</v>
      </c>
      <c r="W5" s="164">
        <v>34.6</v>
      </c>
      <c r="X5" s="165">
        <v>32.1</v>
      </c>
      <c r="Y5" s="164">
        <v>21.6</v>
      </c>
      <c r="Z5" s="164">
        <v>12.8</v>
      </c>
      <c r="AA5" s="165">
        <v>2.2999999999999998</v>
      </c>
      <c r="AB5" s="166" t="s">
        <v>271</v>
      </c>
      <c r="AC5" s="69" t="s">
        <v>272</v>
      </c>
      <c r="AD5" s="167">
        <f t="shared" ref="AD5:AD13" si="0">AVERAGE(J5:R5)</f>
        <v>3.3011111111111111</v>
      </c>
      <c r="AE5" s="127"/>
      <c r="AF5" s="127"/>
      <c r="AG5" s="127"/>
      <c r="AH5" s="127"/>
      <c r="AI5" s="127"/>
      <c r="AJ5" s="127"/>
      <c r="AK5" s="127"/>
      <c r="AL5" s="127"/>
      <c r="AM5" s="127"/>
      <c r="AN5" s="127"/>
      <c r="AO5" s="127"/>
    </row>
    <row r="6" spans="1:41" s="169" customFormat="1" ht="30" customHeight="1">
      <c r="A6" s="155">
        <v>1.1000000000000001</v>
      </c>
      <c r="B6" s="156" t="s">
        <v>60</v>
      </c>
      <c r="C6" s="157" t="s">
        <v>61</v>
      </c>
      <c r="D6" s="80"/>
      <c r="E6" s="82" t="s">
        <v>273</v>
      </c>
      <c r="F6" s="158" t="s">
        <v>267</v>
      </c>
      <c r="G6" s="159" t="s">
        <v>268</v>
      </c>
      <c r="H6" s="160" t="s">
        <v>274</v>
      </c>
      <c r="I6" s="161" t="s">
        <v>275</v>
      </c>
      <c r="J6" s="84">
        <v>3.49</v>
      </c>
      <c r="K6" s="84">
        <v>3.41</v>
      </c>
      <c r="L6" s="84">
        <v>3.57</v>
      </c>
      <c r="M6" s="84">
        <v>2.76</v>
      </c>
      <c r="N6" s="84">
        <v>3.72</v>
      </c>
      <c r="O6" s="84">
        <v>3.49</v>
      </c>
      <c r="P6" s="162">
        <v>3.37</v>
      </c>
      <c r="Q6" s="84">
        <v>2.93</v>
      </c>
      <c r="R6" s="163">
        <v>2.44</v>
      </c>
      <c r="S6" s="164">
        <v>22.7</v>
      </c>
      <c r="T6" s="165">
        <v>23.1</v>
      </c>
      <c r="U6" s="164">
        <v>36.299999999999997</v>
      </c>
      <c r="V6" s="164">
        <v>5.9</v>
      </c>
      <c r="W6" s="164">
        <v>42.3</v>
      </c>
      <c r="X6" s="165">
        <v>35.700000000000003</v>
      </c>
      <c r="Y6" s="164">
        <v>36.6</v>
      </c>
      <c r="Z6" s="164">
        <v>12.8</v>
      </c>
      <c r="AA6" s="165">
        <v>0</v>
      </c>
      <c r="AB6" s="166"/>
      <c r="AC6" s="69"/>
      <c r="AD6" s="167">
        <f t="shared" si="0"/>
        <v>3.2422222222222223</v>
      </c>
      <c r="AE6" s="168"/>
      <c r="AF6" s="168"/>
      <c r="AG6" s="168"/>
      <c r="AH6" s="168"/>
      <c r="AI6" s="168"/>
      <c r="AJ6" s="168"/>
      <c r="AK6" s="168"/>
      <c r="AL6" s="168"/>
      <c r="AM6" s="168"/>
      <c r="AN6" s="168"/>
      <c r="AO6" s="168"/>
    </row>
    <row r="7" spans="1:41" s="169" customFormat="1" ht="30" customHeight="1">
      <c r="A7" s="155">
        <v>1.1000000000000001</v>
      </c>
      <c r="B7" s="156" t="s">
        <v>60</v>
      </c>
      <c r="C7" s="157" t="s">
        <v>61</v>
      </c>
      <c r="D7" s="80"/>
      <c r="E7" s="82" t="s">
        <v>276</v>
      </c>
      <c r="F7" s="158" t="s">
        <v>267</v>
      </c>
      <c r="G7" s="159" t="s">
        <v>268</v>
      </c>
      <c r="H7" s="160" t="s">
        <v>277</v>
      </c>
      <c r="I7" s="161" t="s">
        <v>278</v>
      </c>
      <c r="J7" s="84">
        <v>3.57</v>
      </c>
      <c r="K7" s="84">
        <v>3.27</v>
      </c>
      <c r="L7" s="84">
        <v>3.36</v>
      </c>
      <c r="M7" s="84">
        <v>2.2799999999999998</v>
      </c>
      <c r="N7" s="84">
        <v>3</v>
      </c>
      <c r="O7" s="84">
        <v>3.26</v>
      </c>
      <c r="P7" s="162">
        <v>2.92</v>
      </c>
      <c r="Q7" s="84">
        <v>2.93</v>
      </c>
      <c r="R7" s="163">
        <v>2.19</v>
      </c>
      <c r="S7" s="164">
        <v>50</v>
      </c>
      <c r="T7" s="165">
        <v>39</v>
      </c>
      <c r="U7" s="164">
        <v>48.4</v>
      </c>
      <c r="V7" s="164">
        <v>4.4000000000000004</v>
      </c>
      <c r="W7" s="164">
        <v>19.2</v>
      </c>
      <c r="X7" s="165">
        <v>33.9</v>
      </c>
      <c r="Y7" s="164">
        <v>31.6</v>
      </c>
      <c r="Z7" s="164">
        <v>28.2</v>
      </c>
      <c r="AA7" s="165">
        <v>2.2999999999999998</v>
      </c>
      <c r="AB7" s="166"/>
      <c r="AC7" s="69"/>
      <c r="AD7" s="170">
        <f t="shared" si="0"/>
        <v>2.9755555555555553</v>
      </c>
      <c r="AE7" s="168"/>
      <c r="AF7" s="168"/>
      <c r="AG7" s="168"/>
      <c r="AH7" s="168"/>
      <c r="AI7" s="168"/>
      <c r="AJ7" s="168"/>
      <c r="AK7" s="168"/>
      <c r="AL7" s="168"/>
      <c r="AM7" s="168"/>
      <c r="AN7" s="168"/>
      <c r="AO7" s="168"/>
    </row>
    <row r="8" spans="1:41" s="169" customFormat="1" ht="25.5" customHeight="1">
      <c r="A8" s="155">
        <v>1.1000000000000001</v>
      </c>
      <c r="B8" s="156" t="s">
        <v>60</v>
      </c>
      <c r="C8" s="157" t="s">
        <v>61</v>
      </c>
      <c r="D8" s="80"/>
      <c r="E8" s="82" t="s">
        <v>279</v>
      </c>
      <c r="F8" s="158" t="s">
        <v>267</v>
      </c>
      <c r="G8" s="159" t="s">
        <v>268</v>
      </c>
      <c r="H8" s="160" t="s">
        <v>280</v>
      </c>
      <c r="I8" s="161" t="s">
        <v>281</v>
      </c>
      <c r="J8" s="84">
        <v>3.81</v>
      </c>
      <c r="K8" s="84">
        <v>3.34</v>
      </c>
      <c r="L8" s="84">
        <v>3.57</v>
      </c>
      <c r="M8" s="84">
        <v>2.94</v>
      </c>
      <c r="N8" s="84">
        <v>2.5299999999999998</v>
      </c>
      <c r="O8" s="84">
        <v>3.26</v>
      </c>
      <c r="P8" s="162">
        <v>3.28</v>
      </c>
      <c r="Q8" s="84">
        <v>2.78</v>
      </c>
      <c r="R8" s="163">
        <v>2.44</v>
      </c>
      <c r="S8" s="164">
        <v>71.7</v>
      </c>
      <c r="T8" s="165">
        <v>21.9</v>
      </c>
      <c r="U8" s="164">
        <v>33.299999999999997</v>
      </c>
      <c r="V8" s="164">
        <v>8.9</v>
      </c>
      <c r="W8" s="164">
        <v>3.8</v>
      </c>
      <c r="X8" s="165">
        <v>14.5</v>
      </c>
      <c r="Y8" s="164">
        <v>38.299999999999997</v>
      </c>
      <c r="Z8" s="164">
        <v>12.8</v>
      </c>
      <c r="AA8" s="165">
        <v>0</v>
      </c>
      <c r="AB8" s="166"/>
      <c r="AC8" s="69"/>
      <c r="AD8" s="167">
        <f t="shared" si="0"/>
        <v>3.1055555555555561</v>
      </c>
      <c r="AE8" s="168"/>
      <c r="AF8" s="168"/>
      <c r="AG8" s="168"/>
      <c r="AH8" s="168"/>
      <c r="AI8" s="168"/>
      <c r="AJ8" s="168"/>
      <c r="AK8" s="168"/>
      <c r="AL8" s="168"/>
      <c r="AM8" s="168"/>
      <c r="AN8" s="168"/>
      <c r="AO8" s="168"/>
    </row>
    <row r="9" spans="1:41" s="169" customFormat="1" ht="24.75" customHeight="1">
      <c r="A9" s="155">
        <v>1.1000000000000001</v>
      </c>
      <c r="B9" s="156" t="s">
        <v>60</v>
      </c>
      <c r="C9" s="157" t="s">
        <v>61</v>
      </c>
      <c r="D9" s="80"/>
      <c r="E9" s="82" t="s">
        <v>282</v>
      </c>
      <c r="F9" s="158" t="s">
        <v>267</v>
      </c>
      <c r="G9" s="159" t="s">
        <v>268</v>
      </c>
      <c r="H9" s="171" t="s">
        <v>283</v>
      </c>
      <c r="I9" s="161" t="s">
        <v>284</v>
      </c>
      <c r="J9" s="84">
        <v>4.08</v>
      </c>
      <c r="K9" s="84">
        <v>3.81</v>
      </c>
      <c r="L9" s="84">
        <v>3.42</v>
      </c>
      <c r="M9" s="84">
        <v>3.02</v>
      </c>
      <c r="N9" s="84">
        <v>3.59</v>
      </c>
      <c r="O9" s="84">
        <v>3.27</v>
      </c>
      <c r="P9" s="162">
        <v>3.39</v>
      </c>
      <c r="Q9" s="84">
        <v>3.11</v>
      </c>
      <c r="R9" s="163">
        <v>2.79</v>
      </c>
      <c r="S9" s="164">
        <v>85.8</v>
      </c>
      <c r="T9" s="165">
        <v>63.4</v>
      </c>
      <c r="U9" s="164">
        <v>27.2</v>
      </c>
      <c r="V9" s="164">
        <v>4.5</v>
      </c>
      <c r="W9" s="164">
        <v>50</v>
      </c>
      <c r="X9" s="165">
        <v>24</v>
      </c>
      <c r="Y9" s="164">
        <v>38.299999999999997</v>
      </c>
      <c r="Z9" s="164">
        <v>35.799999999999997</v>
      </c>
      <c r="AA9" s="165">
        <v>0</v>
      </c>
      <c r="AB9" s="172"/>
      <c r="AC9" s="173"/>
      <c r="AD9" s="167">
        <f t="shared" si="0"/>
        <v>3.3866666666666667</v>
      </c>
      <c r="AE9" s="168"/>
      <c r="AF9" s="168"/>
      <c r="AG9" s="168"/>
      <c r="AH9" s="168"/>
      <c r="AI9" s="168"/>
      <c r="AJ9" s="168"/>
      <c r="AK9" s="168"/>
      <c r="AL9" s="168"/>
      <c r="AM9" s="168"/>
      <c r="AN9" s="168"/>
      <c r="AO9" s="168"/>
    </row>
    <row r="10" spans="1:41" s="169" customFormat="1" ht="30" customHeight="1">
      <c r="A10" s="155">
        <v>1.1000000000000001</v>
      </c>
      <c r="B10" s="156" t="s">
        <v>60</v>
      </c>
      <c r="C10" s="157" t="s">
        <v>61</v>
      </c>
      <c r="D10" s="80"/>
      <c r="E10" s="82" t="s">
        <v>285</v>
      </c>
      <c r="F10" s="158" t="s">
        <v>267</v>
      </c>
      <c r="G10" s="159" t="s">
        <v>268</v>
      </c>
      <c r="H10" s="171" t="s">
        <v>286</v>
      </c>
      <c r="I10" s="161" t="s">
        <v>287</v>
      </c>
      <c r="J10" s="84">
        <v>3.85</v>
      </c>
      <c r="K10" s="84">
        <v>3.34</v>
      </c>
      <c r="L10" s="84" t="s">
        <v>288</v>
      </c>
      <c r="M10" s="84">
        <v>2.4</v>
      </c>
      <c r="N10" s="84">
        <v>3.63</v>
      </c>
      <c r="O10" s="84">
        <v>3.91</v>
      </c>
      <c r="P10" s="162">
        <v>2.65</v>
      </c>
      <c r="Q10" s="84">
        <v>2.93</v>
      </c>
      <c r="R10" s="163">
        <v>2.4</v>
      </c>
      <c r="S10" s="164">
        <v>79.2</v>
      </c>
      <c r="T10" s="165">
        <v>47.5</v>
      </c>
      <c r="U10" s="164" t="s">
        <v>288</v>
      </c>
      <c r="V10" s="164">
        <v>4.5</v>
      </c>
      <c r="W10" s="164">
        <v>76.900000000000006</v>
      </c>
      <c r="X10" s="165">
        <v>81.400000000000006</v>
      </c>
      <c r="Y10" s="164">
        <v>18.899999999999999</v>
      </c>
      <c r="Z10" s="164">
        <v>34.200000000000003</v>
      </c>
      <c r="AA10" s="165">
        <v>9.5</v>
      </c>
      <c r="AB10" s="172"/>
      <c r="AC10" s="173"/>
      <c r="AD10" s="167">
        <f t="shared" si="0"/>
        <v>3.1387499999999995</v>
      </c>
      <c r="AE10" s="168"/>
      <c r="AF10" s="168"/>
      <c r="AG10" s="168"/>
      <c r="AH10" s="168"/>
      <c r="AI10" s="168"/>
      <c r="AJ10" s="168"/>
      <c r="AK10" s="168"/>
      <c r="AL10" s="168"/>
      <c r="AM10" s="168"/>
      <c r="AN10" s="168"/>
      <c r="AO10" s="168"/>
    </row>
    <row r="11" spans="1:41" s="169" customFormat="1" ht="36" customHeight="1" thickBot="1">
      <c r="A11" s="155">
        <v>1.1000000000000001</v>
      </c>
      <c r="B11" s="156" t="s">
        <v>60</v>
      </c>
      <c r="C11" s="157" t="s">
        <v>61</v>
      </c>
      <c r="D11" s="80"/>
      <c r="E11" s="82" t="s">
        <v>289</v>
      </c>
      <c r="F11" s="158" t="s">
        <v>267</v>
      </c>
      <c r="G11" s="159" t="s">
        <v>268</v>
      </c>
      <c r="H11" s="171" t="s">
        <v>290</v>
      </c>
      <c r="I11" s="161" t="s">
        <v>291</v>
      </c>
      <c r="J11" s="84">
        <v>3.98</v>
      </c>
      <c r="K11" s="174">
        <v>3.2</v>
      </c>
      <c r="L11" s="84" t="s">
        <v>288</v>
      </c>
      <c r="M11" s="174">
        <v>2.72</v>
      </c>
      <c r="N11" s="174">
        <v>2.44</v>
      </c>
      <c r="O11" s="84">
        <v>3.84</v>
      </c>
      <c r="P11" s="175">
        <v>3.37</v>
      </c>
      <c r="Q11" s="84">
        <v>3.25</v>
      </c>
      <c r="R11" s="176">
        <v>3.04</v>
      </c>
      <c r="S11" s="164">
        <v>53.8</v>
      </c>
      <c r="T11" s="165">
        <v>7.3</v>
      </c>
      <c r="U11" s="164" t="s">
        <v>288</v>
      </c>
      <c r="V11" s="164">
        <v>3</v>
      </c>
      <c r="W11" s="164">
        <v>0</v>
      </c>
      <c r="X11" s="165">
        <v>47</v>
      </c>
      <c r="Y11" s="164">
        <v>37.200000000000003</v>
      </c>
      <c r="Z11" s="164">
        <v>11.1</v>
      </c>
      <c r="AA11" s="165">
        <v>12.8</v>
      </c>
      <c r="AB11" s="177" t="s">
        <v>292</v>
      </c>
      <c r="AC11" s="173"/>
      <c r="AD11" s="167">
        <f t="shared" si="0"/>
        <v>3.23</v>
      </c>
      <c r="AE11" s="168"/>
      <c r="AF11" s="168"/>
      <c r="AG11" s="168"/>
      <c r="AH11" s="168"/>
      <c r="AI11" s="168"/>
      <c r="AJ11" s="168"/>
      <c r="AK11" s="168"/>
      <c r="AL11" s="168"/>
      <c r="AM11" s="168"/>
      <c r="AN11" s="168"/>
      <c r="AO11" s="168"/>
    </row>
    <row r="12" spans="1:41" s="169" customFormat="1" ht="37.5" customHeight="1">
      <c r="A12" s="155">
        <v>1.1000000000000001</v>
      </c>
      <c r="B12" s="156" t="s">
        <v>60</v>
      </c>
      <c r="C12" s="157" t="s">
        <v>61</v>
      </c>
      <c r="D12" s="80" t="s">
        <v>293</v>
      </c>
      <c r="E12" s="82" t="s">
        <v>294</v>
      </c>
      <c r="F12" s="178" t="s">
        <v>267</v>
      </c>
      <c r="G12" s="179" t="s">
        <v>295</v>
      </c>
      <c r="H12" s="171" t="s">
        <v>296</v>
      </c>
      <c r="I12" s="180" t="s">
        <v>297</v>
      </c>
      <c r="J12" s="181">
        <v>4</v>
      </c>
      <c r="K12" s="182">
        <v>4.18</v>
      </c>
      <c r="L12" s="183">
        <v>3.57</v>
      </c>
      <c r="M12" s="182">
        <v>4.1500000000000004</v>
      </c>
      <c r="N12" s="182">
        <v>4.46</v>
      </c>
      <c r="O12" s="183">
        <v>3.85</v>
      </c>
      <c r="P12" s="184">
        <v>4.3499999999999996</v>
      </c>
      <c r="Q12" s="183">
        <v>3.64</v>
      </c>
      <c r="R12" s="182">
        <v>4.3600000000000003</v>
      </c>
      <c r="S12" s="164">
        <v>39.200000000000003</v>
      </c>
      <c r="T12" s="165">
        <v>59.7</v>
      </c>
      <c r="U12" s="164">
        <v>12.5</v>
      </c>
      <c r="V12" s="164">
        <v>59</v>
      </c>
      <c r="W12" s="164">
        <v>69.2</v>
      </c>
      <c r="X12" s="165">
        <v>24</v>
      </c>
      <c r="Y12" s="164">
        <v>67.7</v>
      </c>
      <c r="Z12" s="164">
        <v>2.5</v>
      </c>
      <c r="AA12" s="165">
        <v>73.8</v>
      </c>
      <c r="AB12" s="172"/>
      <c r="AC12" s="41" t="s">
        <v>298</v>
      </c>
      <c r="AD12" s="185">
        <f t="shared" si="0"/>
        <v>4.0622222222222222</v>
      </c>
      <c r="AE12" s="168"/>
      <c r="AF12" s="168"/>
      <c r="AG12" s="168"/>
      <c r="AH12" s="168"/>
      <c r="AI12" s="168"/>
      <c r="AJ12" s="168"/>
      <c r="AK12" s="168"/>
      <c r="AL12" s="168"/>
      <c r="AM12" s="168"/>
      <c r="AN12" s="168"/>
      <c r="AO12" s="168"/>
    </row>
    <row r="13" spans="1:41" s="169" customFormat="1" ht="37.5" customHeight="1" thickBot="1">
      <c r="A13" s="155">
        <v>1.1000000000000001</v>
      </c>
      <c r="B13" s="156" t="s">
        <v>60</v>
      </c>
      <c r="C13" s="157" t="s">
        <v>61</v>
      </c>
      <c r="D13" s="80" t="s">
        <v>293</v>
      </c>
      <c r="E13" s="82" t="s">
        <v>299</v>
      </c>
      <c r="F13" s="178" t="s">
        <v>267</v>
      </c>
      <c r="G13" s="186" t="s">
        <v>300</v>
      </c>
      <c r="H13" s="171" t="s">
        <v>296</v>
      </c>
      <c r="I13" s="187" t="s">
        <v>301</v>
      </c>
      <c r="J13" s="181">
        <v>3.44</v>
      </c>
      <c r="K13" s="188">
        <v>3.28</v>
      </c>
      <c r="L13" s="189">
        <v>3.15</v>
      </c>
      <c r="M13" s="188">
        <v>3.03</v>
      </c>
      <c r="N13" s="190">
        <v>3.28</v>
      </c>
      <c r="O13" s="183">
        <v>3.87</v>
      </c>
      <c r="P13" s="191">
        <v>3.29</v>
      </c>
      <c r="Q13" s="183" t="s">
        <v>288</v>
      </c>
      <c r="R13" s="190">
        <v>2.94</v>
      </c>
      <c r="S13" s="164">
        <v>49.3</v>
      </c>
      <c r="T13" s="165">
        <v>40.700000000000003</v>
      </c>
      <c r="U13" s="164">
        <v>29</v>
      </c>
      <c r="V13" s="164">
        <v>13.6</v>
      </c>
      <c r="W13" s="164">
        <v>20.8</v>
      </c>
      <c r="X13" s="165">
        <v>82.6</v>
      </c>
      <c r="Y13" s="164">
        <v>41</v>
      </c>
      <c r="Z13" s="164" t="s">
        <v>288</v>
      </c>
      <c r="AA13" s="165">
        <v>21.9</v>
      </c>
      <c r="AB13" s="172"/>
      <c r="AC13" s="41"/>
      <c r="AD13" s="167">
        <f t="shared" si="0"/>
        <v>3.2850000000000001</v>
      </c>
      <c r="AE13" s="168"/>
      <c r="AF13" s="168"/>
      <c r="AG13" s="168"/>
      <c r="AH13" s="168"/>
      <c r="AI13" s="168"/>
      <c r="AJ13" s="168"/>
      <c r="AK13" s="168"/>
      <c r="AL13" s="168"/>
      <c r="AM13" s="168"/>
      <c r="AN13" s="168"/>
      <c r="AO13" s="168"/>
    </row>
    <row r="14" spans="1:41" s="169" customFormat="1" ht="37.5" customHeight="1">
      <c r="A14" s="155">
        <v>1.1000000000000001</v>
      </c>
      <c r="B14" s="156" t="s">
        <v>60</v>
      </c>
      <c r="C14" s="157" t="s">
        <v>61</v>
      </c>
      <c r="D14" s="80" t="s">
        <v>293</v>
      </c>
      <c r="E14" s="82" t="s">
        <v>302</v>
      </c>
      <c r="F14" s="178" t="s">
        <v>267</v>
      </c>
      <c r="G14" s="186" t="s">
        <v>300</v>
      </c>
      <c r="H14" s="171" t="s">
        <v>303</v>
      </c>
      <c r="I14" s="187" t="s">
        <v>304</v>
      </c>
      <c r="J14" s="181">
        <v>3.46</v>
      </c>
      <c r="K14" s="182">
        <v>3.13</v>
      </c>
      <c r="L14" s="182">
        <v>2.63</v>
      </c>
      <c r="M14" s="182">
        <v>2.88</v>
      </c>
      <c r="N14" s="182">
        <v>3.12</v>
      </c>
      <c r="O14" s="192">
        <v>3.53</v>
      </c>
      <c r="P14" s="193">
        <v>3.29</v>
      </c>
      <c r="Q14" s="84">
        <v>2.8</v>
      </c>
      <c r="R14" s="194">
        <v>3.24</v>
      </c>
      <c r="S14" s="164">
        <v>45.9</v>
      </c>
      <c r="T14" s="165">
        <v>22.5</v>
      </c>
      <c r="U14" s="164">
        <v>3.5</v>
      </c>
      <c r="V14" s="164">
        <v>10.6</v>
      </c>
      <c r="W14" s="164">
        <v>8</v>
      </c>
      <c r="X14" s="165">
        <v>52</v>
      </c>
      <c r="Y14" s="164">
        <v>40.700000000000003</v>
      </c>
      <c r="Z14" s="164">
        <v>5.2</v>
      </c>
      <c r="AA14" s="165">
        <v>47.2</v>
      </c>
      <c r="AB14" s="172" t="s">
        <v>305</v>
      </c>
      <c r="AC14" s="41"/>
      <c r="AD14" s="167">
        <f>AVERAGE(J14:R14)</f>
        <v>3.1199999999999997</v>
      </c>
      <c r="AE14" s="168"/>
      <c r="AF14" s="168"/>
      <c r="AG14" s="168"/>
      <c r="AH14" s="168"/>
      <c r="AI14" s="168"/>
      <c r="AJ14" s="168"/>
      <c r="AK14" s="168"/>
      <c r="AL14" s="168"/>
      <c r="AM14" s="168"/>
      <c r="AN14" s="168"/>
      <c r="AO14" s="168"/>
    </row>
    <row r="15" spans="1:41" s="169" customFormat="1" ht="37.5" customHeight="1" thickBot="1">
      <c r="A15" s="155">
        <v>1.1000000000000001</v>
      </c>
      <c r="B15" s="156" t="s">
        <v>60</v>
      </c>
      <c r="C15" s="157" t="s">
        <v>61</v>
      </c>
      <c r="D15" s="80" t="s">
        <v>293</v>
      </c>
      <c r="E15" s="82" t="s">
        <v>306</v>
      </c>
      <c r="F15" s="178" t="s">
        <v>267</v>
      </c>
      <c r="G15" s="179" t="s">
        <v>295</v>
      </c>
      <c r="H15" s="171" t="s">
        <v>303</v>
      </c>
      <c r="I15" s="180" t="s">
        <v>307</v>
      </c>
      <c r="J15" s="181">
        <v>4.01</v>
      </c>
      <c r="K15" s="190">
        <v>4.12</v>
      </c>
      <c r="L15" s="190">
        <v>3.57</v>
      </c>
      <c r="M15" s="190">
        <v>4.08</v>
      </c>
      <c r="N15" s="190">
        <v>4.7300000000000004</v>
      </c>
      <c r="O15" s="192">
        <v>3.85</v>
      </c>
      <c r="P15" s="162">
        <v>4.17</v>
      </c>
      <c r="Q15" s="84">
        <v>3.52</v>
      </c>
      <c r="R15" s="163">
        <v>4.28</v>
      </c>
      <c r="S15" s="164">
        <v>49.3</v>
      </c>
      <c r="T15" s="165">
        <v>56</v>
      </c>
      <c r="U15" s="164">
        <v>18.7</v>
      </c>
      <c r="V15" s="164">
        <v>69.599999999999994</v>
      </c>
      <c r="W15" s="164">
        <v>100</v>
      </c>
      <c r="X15" s="165">
        <v>38.799999999999997</v>
      </c>
      <c r="Y15" s="164">
        <v>51.7</v>
      </c>
      <c r="Z15" s="164">
        <v>0</v>
      </c>
      <c r="AA15" s="165">
        <v>71.400000000000006</v>
      </c>
      <c r="AB15" s="172"/>
      <c r="AC15" s="41"/>
      <c r="AD15" s="185">
        <f t="shared" ref="AD15:AD78" si="1">AVERAGE(J15:R15)</f>
        <v>4.0366666666666671</v>
      </c>
      <c r="AE15" s="168"/>
      <c r="AF15" s="168"/>
      <c r="AG15" s="168"/>
      <c r="AH15" s="168"/>
      <c r="AI15" s="168"/>
      <c r="AJ15" s="168"/>
      <c r="AK15" s="168"/>
      <c r="AL15" s="168"/>
      <c r="AM15" s="168"/>
      <c r="AN15" s="168"/>
      <c r="AO15" s="168"/>
    </row>
    <row r="16" spans="1:41" s="169" customFormat="1" ht="27.75" customHeight="1">
      <c r="A16" s="195">
        <v>1.2</v>
      </c>
      <c r="B16" s="156" t="s">
        <v>60</v>
      </c>
      <c r="C16" s="157" t="s">
        <v>79</v>
      </c>
      <c r="D16" s="80"/>
      <c r="E16" s="82" t="s">
        <v>308</v>
      </c>
      <c r="F16" s="196" t="s">
        <v>309</v>
      </c>
      <c r="G16" s="197" t="s">
        <v>310</v>
      </c>
      <c r="H16" s="160" t="s">
        <v>311</v>
      </c>
      <c r="I16" s="161" t="s">
        <v>312</v>
      </c>
      <c r="J16" s="84">
        <v>3.93</v>
      </c>
      <c r="K16" s="198">
        <v>3.44</v>
      </c>
      <c r="L16" s="198">
        <v>3.79</v>
      </c>
      <c r="M16" s="198">
        <v>2.81</v>
      </c>
      <c r="N16" s="198">
        <v>3.59</v>
      </c>
      <c r="O16" s="84">
        <v>3.89</v>
      </c>
      <c r="P16" s="162">
        <v>3.64</v>
      </c>
      <c r="Q16" s="84">
        <v>3.1</v>
      </c>
      <c r="R16" s="163">
        <v>2.44</v>
      </c>
      <c r="S16" s="164">
        <v>63.2</v>
      </c>
      <c r="T16" s="165">
        <v>24.3</v>
      </c>
      <c r="U16" s="164">
        <v>54.5</v>
      </c>
      <c r="V16" s="164">
        <v>4.5</v>
      </c>
      <c r="W16" s="164">
        <v>42.3</v>
      </c>
      <c r="X16" s="165">
        <v>66</v>
      </c>
      <c r="Y16" s="164">
        <v>56.6</v>
      </c>
      <c r="Z16" s="164">
        <v>20.5</v>
      </c>
      <c r="AA16" s="165">
        <v>0</v>
      </c>
      <c r="AB16" s="172"/>
      <c r="AC16" s="199" t="s">
        <v>313</v>
      </c>
      <c r="AD16" s="167">
        <f t="shared" si="1"/>
        <v>3.4033333333333342</v>
      </c>
      <c r="AE16" s="168"/>
      <c r="AF16" s="168"/>
      <c r="AG16" s="168"/>
      <c r="AH16" s="168"/>
      <c r="AI16" s="168"/>
      <c r="AJ16" s="168"/>
      <c r="AK16" s="168"/>
      <c r="AL16" s="168"/>
      <c r="AM16" s="168"/>
      <c r="AN16" s="168"/>
      <c r="AO16" s="168"/>
    </row>
    <row r="17" spans="1:41" s="169" customFormat="1" ht="37.5" customHeight="1">
      <c r="A17" s="195">
        <v>1.2</v>
      </c>
      <c r="B17" s="156" t="s">
        <v>60</v>
      </c>
      <c r="C17" s="157" t="s">
        <v>79</v>
      </c>
      <c r="D17" s="80"/>
      <c r="E17" s="82" t="s">
        <v>314</v>
      </c>
      <c r="F17" s="197" t="s">
        <v>315</v>
      </c>
      <c r="G17" s="197" t="s">
        <v>316</v>
      </c>
      <c r="H17" s="200" t="s">
        <v>317</v>
      </c>
      <c r="I17" s="161" t="s">
        <v>318</v>
      </c>
      <c r="J17" s="84">
        <v>4.0999999999999996</v>
      </c>
      <c r="K17" s="84">
        <v>3.67</v>
      </c>
      <c r="L17" s="84">
        <v>3.79</v>
      </c>
      <c r="M17" s="84">
        <v>2.78</v>
      </c>
      <c r="N17" s="84">
        <v>3.51</v>
      </c>
      <c r="O17" s="84">
        <v>4.1500000000000004</v>
      </c>
      <c r="P17" s="162">
        <v>4.01</v>
      </c>
      <c r="Q17" s="84">
        <v>3.48</v>
      </c>
      <c r="R17" s="163">
        <v>3.13</v>
      </c>
      <c r="S17" s="164">
        <v>82.2</v>
      </c>
      <c r="T17" s="165">
        <v>35.299999999999997</v>
      </c>
      <c r="U17" s="164">
        <v>51.5</v>
      </c>
      <c r="V17" s="164">
        <v>1.5</v>
      </c>
      <c r="W17" s="164">
        <v>50</v>
      </c>
      <c r="X17" s="165">
        <v>82.1</v>
      </c>
      <c r="Y17" s="164">
        <v>88.3</v>
      </c>
      <c r="Z17" s="164">
        <v>48.7</v>
      </c>
      <c r="AA17" s="165">
        <v>11.6</v>
      </c>
      <c r="AB17" s="172"/>
      <c r="AC17" s="201"/>
      <c r="AD17" s="202">
        <f t="shared" si="1"/>
        <v>3.6244444444444444</v>
      </c>
      <c r="AE17" s="168"/>
      <c r="AF17" s="168"/>
      <c r="AG17" s="168"/>
      <c r="AH17" s="168"/>
      <c r="AI17" s="168"/>
      <c r="AJ17" s="168"/>
      <c r="AK17" s="168"/>
      <c r="AL17" s="168"/>
      <c r="AM17" s="168"/>
      <c r="AN17" s="168"/>
      <c r="AO17" s="168"/>
    </row>
    <row r="18" spans="1:41" s="169" customFormat="1" ht="27.75" customHeight="1">
      <c r="A18" s="195">
        <v>1.2</v>
      </c>
      <c r="B18" s="156" t="s">
        <v>60</v>
      </c>
      <c r="C18" s="157" t="s">
        <v>79</v>
      </c>
      <c r="D18" s="80"/>
      <c r="E18" s="82" t="s">
        <v>319</v>
      </c>
      <c r="F18" s="196" t="s">
        <v>309</v>
      </c>
      <c r="G18" s="197" t="s">
        <v>310</v>
      </c>
      <c r="H18" s="160" t="s">
        <v>320</v>
      </c>
      <c r="I18" s="161" t="s">
        <v>321</v>
      </c>
      <c r="J18" s="84">
        <v>4.01</v>
      </c>
      <c r="K18" s="84">
        <v>3.62</v>
      </c>
      <c r="L18" s="84">
        <v>3.36</v>
      </c>
      <c r="M18" s="84">
        <v>2.71</v>
      </c>
      <c r="N18" s="84">
        <v>3.59</v>
      </c>
      <c r="O18" s="84">
        <v>4</v>
      </c>
      <c r="P18" s="162">
        <v>3.37</v>
      </c>
      <c r="Q18" s="84">
        <v>3.1</v>
      </c>
      <c r="R18" s="163">
        <v>3.06</v>
      </c>
      <c r="S18" s="164">
        <v>87.3</v>
      </c>
      <c r="T18" s="165">
        <v>41.4</v>
      </c>
      <c r="U18" s="164">
        <v>33.299999999999997</v>
      </c>
      <c r="V18" s="164">
        <v>0</v>
      </c>
      <c r="W18" s="164">
        <v>50</v>
      </c>
      <c r="X18" s="165">
        <v>75</v>
      </c>
      <c r="Y18" s="164">
        <v>20.3</v>
      </c>
      <c r="Z18" s="164">
        <v>12.8</v>
      </c>
      <c r="AA18" s="165">
        <v>2.2999999999999998</v>
      </c>
      <c r="AB18" s="172"/>
      <c r="AC18" s="201"/>
      <c r="AD18" s="167">
        <f t="shared" si="1"/>
        <v>3.4244444444444446</v>
      </c>
      <c r="AE18" s="168"/>
      <c r="AF18" s="168"/>
      <c r="AG18" s="168"/>
      <c r="AH18" s="168"/>
      <c r="AI18" s="168"/>
      <c r="AJ18" s="168"/>
      <c r="AK18" s="168"/>
      <c r="AL18" s="168"/>
      <c r="AM18" s="168"/>
      <c r="AN18" s="168"/>
      <c r="AO18" s="168"/>
    </row>
    <row r="19" spans="1:41" s="169" customFormat="1" ht="39.75" customHeight="1">
      <c r="A19" s="195">
        <v>1.2</v>
      </c>
      <c r="B19" s="156" t="s">
        <v>60</v>
      </c>
      <c r="C19" s="157" t="s">
        <v>79</v>
      </c>
      <c r="D19" s="80"/>
      <c r="E19" s="82" t="s">
        <v>322</v>
      </c>
      <c r="F19" s="197" t="s">
        <v>315</v>
      </c>
      <c r="G19" s="197" t="s">
        <v>316</v>
      </c>
      <c r="H19" s="200" t="s">
        <v>323</v>
      </c>
      <c r="I19" s="161" t="s">
        <v>324</v>
      </c>
      <c r="J19" s="84">
        <v>3.9</v>
      </c>
      <c r="K19" s="84">
        <v>3.81</v>
      </c>
      <c r="L19" s="84">
        <v>3.36</v>
      </c>
      <c r="M19" s="84">
        <v>3.16</v>
      </c>
      <c r="N19" s="84">
        <v>3.59</v>
      </c>
      <c r="O19" s="84">
        <v>4</v>
      </c>
      <c r="P19" s="162">
        <v>3.64</v>
      </c>
      <c r="Q19" s="84">
        <v>3.46</v>
      </c>
      <c r="R19" s="163">
        <v>3.48</v>
      </c>
      <c r="S19" s="164">
        <v>62</v>
      </c>
      <c r="T19" s="165">
        <v>41.4</v>
      </c>
      <c r="U19" s="164">
        <v>15.1</v>
      </c>
      <c r="V19" s="164">
        <v>1.5</v>
      </c>
      <c r="W19" s="164">
        <v>34.6</v>
      </c>
      <c r="X19" s="165">
        <v>67.8</v>
      </c>
      <c r="Y19" s="164">
        <v>38.9</v>
      </c>
      <c r="Z19" s="164">
        <v>30.7</v>
      </c>
      <c r="AA19" s="165">
        <v>19</v>
      </c>
      <c r="AB19" s="172"/>
      <c r="AC19" s="201"/>
      <c r="AD19" s="202">
        <f t="shared" si="1"/>
        <v>3.5999999999999996</v>
      </c>
      <c r="AE19" s="168"/>
      <c r="AF19" s="168"/>
      <c r="AG19" s="168"/>
      <c r="AH19" s="168"/>
      <c r="AI19" s="168"/>
      <c r="AJ19" s="168"/>
      <c r="AK19" s="168"/>
      <c r="AL19" s="168"/>
      <c r="AM19" s="168"/>
      <c r="AN19" s="168"/>
      <c r="AO19" s="168"/>
    </row>
    <row r="20" spans="1:41" s="169" customFormat="1" ht="37.5" customHeight="1">
      <c r="A20" s="195">
        <v>1.2</v>
      </c>
      <c r="B20" s="156" t="s">
        <v>60</v>
      </c>
      <c r="C20" s="157" t="s">
        <v>79</v>
      </c>
      <c r="D20" s="80"/>
      <c r="E20" s="82" t="s">
        <v>325</v>
      </c>
      <c r="F20" s="196" t="s">
        <v>309</v>
      </c>
      <c r="G20" s="197" t="s">
        <v>310</v>
      </c>
      <c r="H20" s="160" t="s">
        <v>326</v>
      </c>
      <c r="I20" s="161" t="s">
        <v>327</v>
      </c>
      <c r="J20" s="84">
        <v>3.35</v>
      </c>
      <c r="K20" s="84">
        <v>3.17</v>
      </c>
      <c r="L20" s="84">
        <v>3.43</v>
      </c>
      <c r="M20" s="84">
        <v>2.41</v>
      </c>
      <c r="N20" s="84">
        <v>3</v>
      </c>
      <c r="O20" s="84">
        <v>3.99</v>
      </c>
      <c r="P20" s="162">
        <v>3.47</v>
      </c>
      <c r="Q20" s="84">
        <v>3.1</v>
      </c>
      <c r="R20" s="163">
        <v>2.8</v>
      </c>
      <c r="S20" s="164">
        <v>62.8</v>
      </c>
      <c r="T20" s="165">
        <v>37.799999999999997</v>
      </c>
      <c r="U20" s="164">
        <v>72.7</v>
      </c>
      <c r="V20" s="164">
        <v>1.5</v>
      </c>
      <c r="W20" s="164">
        <v>48</v>
      </c>
      <c r="X20" s="165">
        <v>96.2</v>
      </c>
      <c r="Y20" s="164">
        <v>69.400000000000006</v>
      </c>
      <c r="Z20" s="164">
        <v>46.1</v>
      </c>
      <c r="AA20" s="165">
        <v>16.600000000000001</v>
      </c>
      <c r="AB20" s="172"/>
      <c r="AC20" s="201"/>
      <c r="AD20" s="167">
        <f t="shared" si="1"/>
        <v>3.1911111111111112</v>
      </c>
      <c r="AE20" s="168"/>
      <c r="AF20" s="168"/>
      <c r="AG20" s="168"/>
      <c r="AH20" s="168"/>
      <c r="AI20" s="168"/>
      <c r="AJ20" s="168"/>
      <c r="AK20" s="168"/>
      <c r="AL20" s="168"/>
      <c r="AM20" s="168"/>
      <c r="AN20" s="168"/>
      <c r="AO20" s="168"/>
    </row>
    <row r="21" spans="1:41" s="169" customFormat="1" ht="37.5" customHeight="1">
      <c r="A21" s="195">
        <v>1.2</v>
      </c>
      <c r="B21" s="156" t="s">
        <v>60</v>
      </c>
      <c r="C21" s="157" t="s">
        <v>79</v>
      </c>
      <c r="D21" s="80"/>
      <c r="E21" s="82" t="s">
        <v>328</v>
      </c>
      <c r="F21" s="197" t="s">
        <v>315</v>
      </c>
      <c r="G21" s="197" t="s">
        <v>316</v>
      </c>
      <c r="H21" s="200" t="s">
        <v>329</v>
      </c>
      <c r="I21" s="161" t="s">
        <v>330</v>
      </c>
      <c r="J21" s="84">
        <v>3.71</v>
      </c>
      <c r="K21" s="84">
        <v>3.39</v>
      </c>
      <c r="L21" s="84">
        <v>3</v>
      </c>
      <c r="M21" s="84">
        <v>2.66</v>
      </c>
      <c r="N21" s="84">
        <v>3</v>
      </c>
      <c r="O21" s="84">
        <v>3.88</v>
      </c>
      <c r="P21" s="162">
        <v>3.82</v>
      </c>
      <c r="Q21" s="84">
        <v>3.47</v>
      </c>
      <c r="R21" s="163">
        <v>3.34</v>
      </c>
      <c r="S21" s="164">
        <v>82</v>
      </c>
      <c r="T21" s="165">
        <v>32.9</v>
      </c>
      <c r="U21" s="164">
        <v>6</v>
      </c>
      <c r="V21" s="164">
        <v>0</v>
      </c>
      <c r="W21" s="164">
        <v>8</v>
      </c>
      <c r="X21" s="165">
        <v>70.3</v>
      </c>
      <c r="Y21" s="164">
        <v>84.7</v>
      </c>
      <c r="Z21" s="164">
        <v>48.7</v>
      </c>
      <c r="AA21" s="165">
        <v>33.299999999999997</v>
      </c>
      <c r="AB21" s="172"/>
      <c r="AC21" s="201"/>
      <c r="AD21" s="167">
        <f t="shared" si="1"/>
        <v>3.3633333333333333</v>
      </c>
      <c r="AE21" s="168"/>
      <c r="AF21" s="168"/>
      <c r="AG21" s="168"/>
      <c r="AH21" s="168"/>
      <c r="AI21" s="168"/>
      <c r="AJ21" s="168"/>
      <c r="AK21" s="168"/>
      <c r="AL21" s="168"/>
      <c r="AM21" s="168"/>
      <c r="AN21" s="168"/>
      <c r="AO21" s="168"/>
    </row>
    <row r="22" spans="1:41" s="169" customFormat="1" ht="25.5" customHeight="1">
      <c r="A22" s="195">
        <v>1.2</v>
      </c>
      <c r="B22" s="156" t="s">
        <v>60</v>
      </c>
      <c r="C22" s="157" t="s">
        <v>79</v>
      </c>
      <c r="D22" s="80"/>
      <c r="E22" s="82" t="s">
        <v>331</v>
      </c>
      <c r="F22" s="196" t="s">
        <v>309</v>
      </c>
      <c r="G22" s="197" t="s">
        <v>310</v>
      </c>
      <c r="H22" s="160" t="s">
        <v>332</v>
      </c>
      <c r="I22" s="161" t="s">
        <v>333</v>
      </c>
      <c r="J22" s="84">
        <v>3.23</v>
      </c>
      <c r="K22" s="84">
        <v>3.04</v>
      </c>
      <c r="L22" s="84">
        <v>3.15</v>
      </c>
      <c r="M22" s="84">
        <v>2.8</v>
      </c>
      <c r="N22" s="84">
        <v>3.46</v>
      </c>
      <c r="O22" s="84">
        <v>3.6</v>
      </c>
      <c r="P22" s="162">
        <v>2.91</v>
      </c>
      <c r="Q22" s="84">
        <v>3.28</v>
      </c>
      <c r="R22" s="163">
        <v>2.52</v>
      </c>
      <c r="S22" s="164">
        <v>76.900000000000006</v>
      </c>
      <c r="T22" s="165">
        <v>39</v>
      </c>
      <c r="U22" s="164">
        <v>59.3</v>
      </c>
      <c r="V22" s="164">
        <v>10.6</v>
      </c>
      <c r="W22" s="164">
        <v>84</v>
      </c>
      <c r="X22" s="165">
        <v>84.4</v>
      </c>
      <c r="Y22" s="164">
        <v>36.200000000000003</v>
      </c>
      <c r="Z22" s="164">
        <v>73.599999999999994</v>
      </c>
      <c r="AA22" s="165">
        <v>7.5</v>
      </c>
      <c r="AB22" s="172"/>
      <c r="AC22" s="201"/>
      <c r="AD22" s="167">
        <f t="shared" si="1"/>
        <v>3.1100000000000003</v>
      </c>
      <c r="AE22" s="168"/>
      <c r="AF22" s="168"/>
      <c r="AG22" s="168"/>
      <c r="AH22" s="168"/>
      <c r="AI22" s="168"/>
      <c r="AJ22" s="168"/>
      <c r="AK22" s="168"/>
      <c r="AL22" s="168"/>
      <c r="AM22" s="168"/>
      <c r="AN22" s="168"/>
      <c r="AO22" s="168"/>
    </row>
    <row r="23" spans="1:41" s="169" customFormat="1" ht="35.25" customHeight="1">
      <c r="A23" s="195">
        <v>1.2</v>
      </c>
      <c r="B23" s="65" t="s">
        <v>60</v>
      </c>
      <c r="C23" s="157" t="s">
        <v>79</v>
      </c>
      <c r="D23" s="80"/>
      <c r="E23" s="82" t="s">
        <v>334</v>
      </c>
      <c r="F23" s="197" t="s">
        <v>315</v>
      </c>
      <c r="G23" s="197" t="s">
        <v>316</v>
      </c>
      <c r="H23" s="200" t="s">
        <v>335</v>
      </c>
      <c r="I23" s="161" t="s">
        <v>336</v>
      </c>
      <c r="J23" s="84">
        <v>3.43</v>
      </c>
      <c r="K23" s="84">
        <v>3.48</v>
      </c>
      <c r="L23" s="84">
        <v>2.94</v>
      </c>
      <c r="M23" s="84">
        <v>3.3</v>
      </c>
      <c r="N23" s="84">
        <v>3.46</v>
      </c>
      <c r="O23" s="84">
        <v>3.6</v>
      </c>
      <c r="P23" s="162">
        <v>3.11</v>
      </c>
      <c r="Q23" s="84">
        <v>3.81</v>
      </c>
      <c r="R23" s="163">
        <v>3.47</v>
      </c>
      <c r="S23" s="164">
        <v>58.9</v>
      </c>
      <c r="T23" s="165">
        <v>53.6</v>
      </c>
      <c r="U23" s="164">
        <v>0</v>
      </c>
      <c r="V23" s="164">
        <v>18.100000000000001</v>
      </c>
      <c r="W23" s="164">
        <v>56</v>
      </c>
      <c r="X23" s="165">
        <v>55.5</v>
      </c>
      <c r="Y23" s="164">
        <v>29.3</v>
      </c>
      <c r="Z23" s="164">
        <v>89.4</v>
      </c>
      <c r="AA23" s="165">
        <v>55</v>
      </c>
      <c r="AB23" s="172"/>
      <c r="AC23" s="201"/>
      <c r="AD23" s="167">
        <f t="shared" si="1"/>
        <v>3.4</v>
      </c>
      <c r="AE23" s="168"/>
      <c r="AF23" s="168"/>
      <c r="AG23" s="168"/>
      <c r="AH23" s="168"/>
      <c r="AI23" s="168"/>
      <c r="AJ23" s="168"/>
      <c r="AK23" s="168"/>
      <c r="AL23" s="168"/>
      <c r="AM23" s="168"/>
      <c r="AN23" s="168"/>
      <c r="AO23" s="168"/>
    </row>
    <row r="24" spans="1:41" s="169" customFormat="1" ht="25.5" customHeight="1">
      <c r="A24" s="195">
        <v>1.2</v>
      </c>
      <c r="B24" s="156" t="s">
        <v>60</v>
      </c>
      <c r="C24" s="157" t="s">
        <v>79</v>
      </c>
      <c r="D24" s="80"/>
      <c r="E24" s="82" t="s">
        <v>337</v>
      </c>
      <c r="F24" s="196" t="s">
        <v>309</v>
      </c>
      <c r="G24" s="197" t="s">
        <v>310</v>
      </c>
      <c r="H24" s="160" t="s">
        <v>338</v>
      </c>
      <c r="I24" s="161" t="s">
        <v>339</v>
      </c>
      <c r="J24" s="84">
        <v>2.93</v>
      </c>
      <c r="K24" s="84">
        <v>3.22</v>
      </c>
      <c r="L24" s="84">
        <v>3</v>
      </c>
      <c r="M24" s="84">
        <v>2.14</v>
      </c>
      <c r="N24" s="84">
        <v>3.32</v>
      </c>
      <c r="O24" s="84">
        <v>3.47</v>
      </c>
      <c r="P24" s="162">
        <v>3.35</v>
      </c>
      <c r="Q24" s="84">
        <v>2.79</v>
      </c>
      <c r="R24" s="163">
        <v>2.56</v>
      </c>
      <c r="S24" s="164">
        <v>56.4</v>
      </c>
      <c r="T24" s="165">
        <v>76.8</v>
      </c>
      <c r="U24" s="164">
        <v>53.1</v>
      </c>
      <c r="V24" s="164">
        <v>4.5999999999999996</v>
      </c>
      <c r="W24" s="164">
        <v>88</v>
      </c>
      <c r="X24" s="165">
        <v>82.6</v>
      </c>
      <c r="Y24" s="164">
        <v>77.5</v>
      </c>
      <c r="Z24" s="164">
        <v>35.799999999999997</v>
      </c>
      <c r="AA24" s="165">
        <v>14.2</v>
      </c>
      <c r="AB24" s="172"/>
      <c r="AC24" s="201"/>
      <c r="AD24" s="170">
        <f t="shared" si="1"/>
        <v>2.9755555555555557</v>
      </c>
      <c r="AE24" s="168"/>
      <c r="AF24" s="168"/>
      <c r="AG24" s="168"/>
      <c r="AH24" s="168"/>
      <c r="AI24" s="168"/>
      <c r="AJ24" s="168"/>
      <c r="AK24" s="168"/>
      <c r="AL24" s="168"/>
      <c r="AM24" s="168"/>
      <c r="AN24" s="168"/>
      <c r="AO24" s="168"/>
    </row>
    <row r="25" spans="1:41" s="169" customFormat="1" ht="37.5" customHeight="1">
      <c r="A25" s="195">
        <v>1.2</v>
      </c>
      <c r="B25" s="156" t="s">
        <v>60</v>
      </c>
      <c r="C25" s="157" t="s">
        <v>79</v>
      </c>
      <c r="D25" s="80"/>
      <c r="E25" s="82" t="s">
        <v>340</v>
      </c>
      <c r="F25" s="197" t="s">
        <v>315</v>
      </c>
      <c r="G25" s="197" t="s">
        <v>316</v>
      </c>
      <c r="H25" s="200" t="s">
        <v>341</v>
      </c>
      <c r="I25" s="161" t="s">
        <v>342</v>
      </c>
      <c r="J25" s="84">
        <v>3.54</v>
      </c>
      <c r="K25" s="84">
        <v>3.47</v>
      </c>
      <c r="L25" s="84">
        <v>3.21</v>
      </c>
      <c r="M25" s="84">
        <v>2.67</v>
      </c>
      <c r="N25" s="84">
        <v>3.46</v>
      </c>
      <c r="O25" s="84">
        <v>3.65</v>
      </c>
      <c r="P25" s="162">
        <v>3.68</v>
      </c>
      <c r="Q25" s="84">
        <v>3.32</v>
      </c>
      <c r="R25" s="163">
        <v>3.28</v>
      </c>
      <c r="S25" s="164">
        <v>74.3</v>
      </c>
      <c r="T25" s="165">
        <v>59.7</v>
      </c>
      <c r="U25" s="164">
        <v>34.299999999999997</v>
      </c>
      <c r="V25" s="164">
        <v>0</v>
      </c>
      <c r="W25" s="164">
        <v>68</v>
      </c>
      <c r="X25" s="165">
        <v>71.099999999999994</v>
      </c>
      <c r="Y25" s="164">
        <v>81</v>
      </c>
      <c r="Z25" s="164">
        <v>48.7</v>
      </c>
      <c r="AA25" s="165">
        <v>30.9</v>
      </c>
      <c r="AB25" s="172"/>
      <c r="AC25" s="201"/>
      <c r="AD25" s="167">
        <f t="shared" si="1"/>
        <v>3.3644444444444441</v>
      </c>
      <c r="AE25" s="168"/>
      <c r="AF25" s="168"/>
      <c r="AG25" s="168"/>
      <c r="AH25" s="168"/>
      <c r="AI25" s="168"/>
      <c r="AJ25" s="168"/>
      <c r="AK25" s="168"/>
      <c r="AL25" s="168"/>
      <c r="AM25" s="168"/>
      <c r="AN25" s="168"/>
      <c r="AO25" s="168"/>
    </row>
    <row r="26" spans="1:41" s="169" customFormat="1" ht="37.5" customHeight="1">
      <c r="A26" s="195">
        <v>1.2</v>
      </c>
      <c r="B26" s="156" t="s">
        <v>60</v>
      </c>
      <c r="C26" s="157" t="s">
        <v>79</v>
      </c>
      <c r="D26" s="80"/>
      <c r="E26" s="82" t="s">
        <v>343</v>
      </c>
      <c r="F26" s="196" t="s">
        <v>309</v>
      </c>
      <c r="G26" s="197" t="s">
        <v>310</v>
      </c>
      <c r="H26" s="160" t="s">
        <v>344</v>
      </c>
      <c r="I26" s="161" t="s">
        <v>345</v>
      </c>
      <c r="J26" s="84">
        <v>2.57</v>
      </c>
      <c r="K26" s="84">
        <v>2.94</v>
      </c>
      <c r="L26" s="84">
        <v>3</v>
      </c>
      <c r="M26" s="84">
        <v>2.29</v>
      </c>
      <c r="N26" s="84">
        <v>3.64</v>
      </c>
      <c r="O26" s="84">
        <v>3.42</v>
      </c>
      <c r="P26" s="162">
        <v>3.14</v>
      </c>
      <c r="Q26" s="84">
        <v>2.94</v>
      </c>
      <c r="R26" s="163">
        <v>2.2200000000000002</v>
      </c>
      <c r="S26" s="164">
        <v>46</v>
      </c>
      <c r="T26" s="165">
        <v>68.2</v>
      </c>
      <c r="U26" s="164">
        <v>65.599999999999994</v>
      </c>
      <c r="V26" s="164">
        <v>3</v>
      </c>
      <c r="W26" s="164">
        <v>100</v>
      </c>
      <c r="X26" s="165">
        <v>90.1</v>
      </c>
      <c r="Y26" s="164">
        <v>72.400000000000006</v>
      </c>
      <c r="Z26" s="164">
        <v>60.5</v>
      </c>
      <c r="AA26" s="165">
        <v>9.6999999999999993</v>
      </c>
      <c r="AB26" s="172"/>
      <c r="AC26" s="201"/>
      <c r="AD26" s="170">
        <f t="shared" si="1"/>
        <v>2.9066666666666667</v>
      </c>
      <c r="AE26" s="168"/>
      <c r="AF26" s="168"/>
      <c r="AG26" s="168"/>
      <c r="AH26" s="168"/>
      <c r="AI26" s="168"/>
      <c r="AJ26" s="168"/>
      <c r="AK26" s="168"/>
      <c r="AL26" s="168"/>
      <c r="AM26" s="168"/>
      <c r="AN26" s="168"/>
      <c r="AO26" s="168"/>
    </row>
    <row r="27" spans="1:41" s="169" customFormat="1" ht="37.5" customHeight="1">
      <c r="A27" s="195">
        <v>1.2</v>
      </c>
      <c r="B27" s="156" t="s">
        <v>60</v>
      </c>
      <c r="C27" s="157" t="s">
        <v>79</v>
      </c>
      <c r="D27" s="80"/>
      <c r="E27" s="82" t="s">
        <v>346</v>
      </c>
      <c r="F27" s="197" t="s">
        <v>315</v>
      </c>
      <c r="G27" s="197" t="s">
        <v>316</v>
      </c>
      <c r="H27" s="200" t="s">
        <v>347</v>
      </c>
      <c r="I27" s="161" t="s">
        <v>348</v>
      </c>
      <c r="J27" s="84">
        <v>3.33</v>
      </c>
      <c r="K27" s="84">
        <v>3.22</v>
      </c>
      <c r="L27" s="84">
        <v>3.21</v>
      </c>
      <c r="M27" s="84">
        <v>2.79</v>
      </c>
      <c r="N27" s="84">
        <v>3.64</v>
      </c>
      <c r="O27" s="84">
        <v>3.42</v>
      </c>
      <c r="P27" s="162">
        <v>3.68</v>
      </c>
      <c r="Q27" s="84">
        <v>3.38</v>
      </c>
      <c r="R27" s="163">
        <v>3.09</v>
      </c>
      <c r="S27" s="164">
        <v>72.3</v>
      </c>
      <c r="T27" s="165">
        <v>32.9</v>
      </c>
      <c r="U27" s="164">
        <v>31.2</v>
      </c>
      <c r="V27" s="164">
        <v>1.5</v>
      </c>
      <c r="W27" s="164">
        <v>88</v>
      </c>
      <c r="X27" s="165">
        <v>58.8</v>
      </c>
      <c r="Y27" s="164">
        <v>91.3</v>
      </c>
      <c r="Z27" s="164">
        <v>71</v>
      </c>
      <c r="AA27" s="165">
        <v>21.9</v>
      </c>
      <c r="AB27" s="172"/>
      <c r="AC27" s="201"/>
      <c r="AD27" s="167">
        <f t="shared" si="1"/>
        <v>3.3066666666666666</v>
      </c>
      <c r="AE27" s="168"/>
      <c r="AF27" s="168"/>
      <c r="AG27" s="168"/>
      <c r="AH27" s="168"/>
      <c r="AI27" s="168"/>
      <c r="AJ27" s="168"/>
      <c r="AK27" s="168"/>
      <c r="AL27" s="168"/>
      <c r="AM27" s="168"/>
      <c r="AN27" s="168"/>
      <c r="AO27" s="168"/>
    </row>
    <row r="28" spans="1:41" s="169" customFormat="1" ht="41.25" customHeight="1">
      <c r="A28" s="203">
        <v>2.1</v>
      </c>
      <c r="B28" s="65" t="s">
        <v>88</v>
      </c>
      <c r="C28" s="157" t="s">
        <v>89</v>
      </c>
      <c r="D28" s="80" t="s">
        <v>293</v>
      </c>
      <c r="E28" s="82" t="s">
        <v>349</v>
      </c>
      <c r="F28" s="204" t="s">
        <v>350</v>
      </c>
      <c r="G28" s="205" t="s">
        <v>351</v>
      </c>
      <c r="H28" s="206" t="s">
        <v>352</v>
      </c>
      <c r="I28" s="180" t="s">
        <v>353</v>
      </c>
      <c r="J28" s="84">
        <v>4.2699999999999996</v>
      </c>
      <c r="K28" s="84">
        <v>4.0199999999999996</v>
      </c>
      <c r="L28" s="84">
        <v>3.58</v>
      </c>
      <c r="M28" s="84">
        <v>3.93</v>
      </c>
      <c r="N28" s="84">
        <v>4.7300000000000004</v>
      </c>
      <c r="O28" s="84">
        <v>3.15</v>
      </c>
      <c r="P28" s="162">
        <v>3.53</v>
      </c>
      <c r="Q28" s="84">
        <v>4.0199999999999996</v>
      </c>
      <c r="R28" s="163">
        <v>4.12</v>
      </c>
      <c r="S28" s="164">
        <v>96.2</v>
      </c>
      <c r="T28" s="165">
        <v>93.9</v>
      </c>
      <c r="U28" s="164">
        <v>46.8</v>
      </c>
      <c r="V28" s="164">
        <v>80.3</v>
      </c>
      <c r="W28" s="164">
        <v>100</v>
      </c>
      <c r="X28" s="165">
        <v>22.2</v>
      </c>
      <c r="Y28" s="164">
        <v>22</v>
      </c>
      <c r="Z28" s="164">
        <v>69.2</v>
      </c>
      <c r="AA28" s="165">
        <v>76.099999999999994</v>
      </c>
      <c r="AB28" s="41" t="s">
        <v>354</v>
      </c>
      <c r="AC28" s="207" t="s">
        <v>355</v>
      </c>
      <c r="AD28" s="202">
        <f t="shared" si="1"/>
        <v>3.927777777777778</v>
      </c>
      <c r="AE28" s="168"/>
      <c r="AF28" s="168"/>
      <c r="AG28" s="168"/>
      <c r="AH28" s="168"/>
      <c r="AI28" s="168"/>
      <c r="AJ28" s="168"/>
      <c r="AK28" s="168"/>
      <c r="AL28" s="168"/>
      <c r="AM28" s="168"/>
      <c r="AN28" s="168"/>
      <c r="AO28" s="168"/>
    </row>
    <row r="29" spans="1:41" s="169" customFormat="1" ht="41.25" customHeight="1">
      <c r="A29" s="203">
        <v>2.1</v>
      </c>
      <c r="B29" s="156" t="s">
        <v>88</v>
      </c>
      <c r="C29" s="157" t="s">
        <v>89</v>
      </c>
      <c r="D29" s="80" t="s">
        <v>293</v>
      </c>
      <c r="E29" s="82" t="s">
        <v>356</v>
      </c>
      <c r="F29" s="204" t="s">
        <v>350</v>
      </c>
      <c r="G29" s="208" t="s">
        <v>357</v>
      </c>
      <c r="H29" s="206" t="s">
        <v>352</v>
      </c>
      <c r="I29" s="187" t="s">
        <v>358</v>
      </c>
      <c r="J29" s="84">
        <v>3.33</v>
      </c>
      <c r="K29" s="84">
        <v>4.08</v>
      </c>
      <c r="L29" s="84">
        <v>3.15</v>
      </c>
      <c r="M29" s="84">
        <v>3.8</v>
      </c>
      <c r="N29" s="84">
        <v>4.32</v>
      </c>
      <c r="O29" s="84">
        <v>3.65</v>
      </c>
      <c r="P29" s="162">
        <v>3.8</v>
      </c>
      <c r="Q29" s="84">
        <v>4.51</v>
      </c>
      <c r="R29" s="163">
        <v>3.47</v>
      </c>
      <c r="S29" s="164">
        <v>49.2</v>
      </c>
      <c r="T29" s="165">
        <v>95</v>
      </c>
      <c r="U29" s="164">
        <v>30.7</v>
      </c>
      <c r="V29" s="164">
        <v>90.3</v>
      </c>
      <c r="W29" s="164">
        <v>91.6</v>
      </c>
      <c r="X29" s="165">
        <v>77.099999999999994</v>
      </c>
      <c r="Y29" s="164">
        <v>83.3</v>
      </c>
      <c r="Z29" s="164">
        <v>100</v>
      </c>
      <c r="AA29" s="165">
        <v>72.2</v>
      </c>
      <c r="AB29" s="41"/>
      <c r="AC29" s="207"/>
      <c r="AD29" s="202">
        <f t="shared" si="1"/>
        <v>3.79</v>
      </c>
      <c r="AE29" s="168"/>
      <c r="AF29" s="168"/>
      <c r="AG29" s="168"/>
      <c r="AH29" s="168"/>
      <c r="AI29" s="168"/>
      <c r="AJ29" s="168"/>
      <c r="AK29" s="168"/>
      <c r="AL29" s="168"/>
      <c r="AM29" s="168"/>
      <c r="AN29" s="168"/>
      <c r="AO29" s="168"/>
    </row>
    <row r="30" spans="1:41" s="169" customFormat="1" ht="35.25" customHeight="1">
      <c r="A30" s="203">
        <v>2.1</v>
      </c>
      <c r="B30" s="156" t="s">
        <v>88</v>
      </c>
      <c r="C30" s="157" t="s">
        <v>89</v>
      </c>
      <c r="D30" s="80"/>
      <c r="E30" s="82" t="s">
        <v>359</v>
      </c>
      <c r="F30" s="209" t="s">
        <v>360</v>
      </c>
      <c r="G30" s="210" t="s">
        <v>361</v>
      </c>
      <c r="H30" s="206" t="s">
        <v>362</v>
      </c>
      <c r="I30" s="161" t="s">
        <v>363</v>
      </c>
      <c r="J30" s="84">
        <v>3.44</v>
      </c>
      <c r="K30" s="84">
        <v>3.38</v>
      </c>
      <c r="L30" s="84">
        <v>2.94</v>
      </c>
      <c r="M30" s="84">
        <v>2.86</v>
      </c>
      <c r="N30" s="84">
        <v>3.38</v>
      </c>
      <c r="O30" s="84">
        <v>3.95</v>
      </c>
      <c r="P30" s="162">
        <v>3.65</v>
      </c>
      <c r="Q30" s="84">
        <v>2.96</v>
      </c>
      <c r="R30" s="163">
        <v>4.01</v>
      </c>
      <c r="S30" s="164">
        <v>74.599999999999994</v>
      </c>
      <c r="T30" s="165">
        <v>63.4</v>
      </c>
      <c r="U30" s="164">
        <v>21.2</v>
      </c>
      <c r="V30" s="164">
        <v>20.8</v>
      </c>
      <c r="W30" s="164">
        <v>46.1</v>
      </c>
      <c r="X30" s="165">
        <v>72.2</v>
      </c>
      <c r="Y30" s="164">
        <v>75.8</v>
      </c>
      <c r="Z30" s="164">
        <v>10.199999999999999</v>
      </c>
      <c r="AA30" s="165">
        <v>92.8</v>
      </c>
      <c r="AB30" s="172"/>
      <c r="AC30" s="173"/>
      <c r="AD30" s="167">
        <f t="shared" si="1"/>
        <v>3.3966666666666665</v>
      </c>
      <c r="AE30" s="168"/>
      <c r="AF30" s="168"/>
      <c r="AG30" s="168"/>
      <c r="AH30" s="168"/>
      <c r="AI30" s="168"/>
      <c r="AJ30" s="168"/>
      <c r="AK30" s="168"/>
      <c r="AL30" s="168"/>
      <c r="AM30" s="168"/>
      <c r="AN30" s="168"/>
      <c r="AO30" s="168"/>
    </row>
    <row r="31" spans="1:41" s="169" customFormat="1" ht="30.75" customHeight="1">
      <c r="A31" s="203">
        <v>2.1</v>
      </c>
      <c r="B31" s="156" t="s">
        <v>88</v>
      </c>
      <c r="C31" s="157" t="s">
        <v>89</v>
      </c>
      <c r="D31" s="80"/>
      <c r="E31" s="82" t="s">
        <v>364</v>
      </c>
      <c r="F31" s="209" t="s">
        <v>360</v>
      </c>
      <c r="G31" s="210" t="s">
        <v>361</v>
      </c>
      <c r="H31" s="206" t="s">
        <v>365</v>
      </c>
      <c r="I31" s="211" t="s">
        <v>366</v>
      </c>
      <c r="J31" s="84">
        <v>3.64</v>
      </c>
      <c r="K31" s="84">
        <v>3.33</v>
      </c>
      <c r="L31" s="84">
        <v>3.16</v>
      </c>
      <c r="M31" s="84">
        <v>3.21</v>
      </c>
      <c r="N31" s="84">
        <v>3.22</v>
      </c>
      <c r="O31" s="84">
        <v>4.0999999999999996</v>
      </c>
      <c r="P31" s="162">
        <v>4.4000000000000004</v>
      </c>
      <c r="Q31" s="84">
        <v>3.99</v>
      </c>
      <c r="R31" s="163">
        <v>3.51</v>
      </c>
      <c r="S31" s="164">
        <v>60.2</v>
      </c>
      <c r="T31" s="165">
        <v>35.799999999999997</v>
      </c>
      <c r="U31" s="164">
        <v>50</v>
      </c>
      <c r="V31" s="164">
        <v>22.7</v>
      </c>
      <c r="W31" s="164">
        <v>15.3</v>
      </c>
      <c r="X31" s="165">
        <v>83.6</v>
      </c>
      <c r="Y31" s="164">
        <v>94.8</v>
      </c>
      <c r="Z31" s="164">
        <v>76.3</v>
      </c>
      <c r="AA31" s="165">
        <v>45.2</v>
      </c>
      <c r="AB31" s="172"/>
      <c r="AC31" s="212" t="s">
        <v>367</v>
      </c>
      <c r="AD31" s="202">
        <f t="shared" si="1"/>
        <v>3.6177777777777771</v>
      </c>
      <c r="AE31" s="168"/>
      <c r="AF31" s="168"/>
      <c r="AG31" s="168"/>
      <c r="AH31" s="168"/>
      <c r="AI31" s="168"/>
      <c r="AJ31" s="168"/>
      <c r="AK31" s="168"/>
      <c r="AL31" s="168"/>
      <c r="AM31" s="168"/>
      <c r="AN31" s="168"/>
      <c r="AO31" s="168"/>
    </row>
    <row r="32" spans="1:41" s="169" customFormat="1" ht="30.75" customHeight="1">
      <c r="A32" s="203">
        <v>2.1</v>
      </c>
      <c r="B32" s="156" t="s">
        <v>88</v>
      </c>
      <c r="C32" s="157" t="s">
        <v>89</v>
      </c>
      <c r="D32" s="80"/>
      <c r="E32" s="82" t="s">
        <v>368</v>
      </c>
      <c r="F32" s="209" t="s">
        <v>360</v>
      </c>
      <c r="G32" s="210" t="s">
        <v>361</v>
      </c>
      <c r="H32" s="213" t="s">
        <v>369</v>
      </c>
      <c r="I32" s="211" t="s">
        <v>370</v>
      </c>
      <c r="J32" s="84">
        <v>4.0599999999999996</v>
      </c>
      <c r="K32" s="84">
        <v>3.56</v>
      </c>
      <c r="L32" s="84">
        <v>3.36</v>
      </c>
      <c r="M32" s="84">
        <v>3.21</v>
      </c>
      <c r="N32" s="84">
        <v>3.59</v>
      </c>
      <c r="O32" s="84">
        <v>3.81</v>
      </c>
      <c r="P32" s="162">
        <v>4.09</v>
      </c>
      <c r="Q32" s="84">
        <v>3.28</v>
      </c>
      <c r="R32" s="163">
        <v>3.81</v>
      </c>
      <c r="S32" s="164">
        <v>67</v>
      </c>
      <c r="T32" s="165">
        <v>51.2</v>
      </c>
      <c r="U32" s="164">
        <v>45.4</v>
      </c>
      <c r="V32" s="164">
        <v>21.2</v>
      </c>
      <c r="W32" s="164">
        <v>57.6</v>
      </c>
      <c r="X32" s="165">
        <v>49</v>
      </c>
      <c r="Y32" s="164">
        <v>79.599999999999994</v>
      </c>
      <c r="Z32" s="164">
        <v>43.5</v>
      </c>
      <c r="AA32" s="165">
        <v>76.099999999999994</v>
      </c>
      <c r="AB32" s="172"/>
      <c r="AC32" s="212"/>
      <c r="AD32" s="202">
        <f t="shared" si="1"/>
        <v>3.6411111111111105</v>
      </c>
      <c r="AE32" s="168"/>
      <c r="AF32" s="168"/>
      <c r="AG32" s="168"/>
      <c r="AH32" s="168"/>
      <c r="AI32" s="168"/>
      <c r="AJ32" s="168"/>
      <c r="AK32" s="168"/>
      <c r="AL32" s="168"/>
      <c r="AM32" s="168"/>
      <c r="AN32" s="168"/>
      <c r="AO32" s="168"/>
    </row>
    <row r="33" spans="1:41" s="169" customFormat="1" ht="37.5" customHeight="1">
      <c r="A33" s="203">
        <v>2.1</v>
      </c>
      <c r="B33" s="156" t="s">
        <v>88</v>
      </c>
      <c r="C33" s="157" t="s">
        <v>89</v>
      </c>
      <c r="D33" s="80"/>
      <c r="E33" s="82" t="s">
        <v>371</v>
      </c>
      <c r="F33" s="209" t="s">
        <v>360</v>
      </c>
      <c r="G33" s="210" t="s">
        <v>361</v>
      </c>
      <c r="H33" s="213" t="s">
        <v>372</v>
      </c>
      <c r="I33" s="161" t="s">
        <v>373</v>
      </c>
      <c r="J33" s="84">
        <v>4.38</v>
      </c>
      <c r="K33" s="84">
        <v>3.84</v>
      </c>
      <c r="L33" s="84">
        <v>2.94</v>
      </c>
      <c r="M33" s="84">
        <v>3.44</v>
      </c>
      <c r="N33" s="84">
        <v>4.22</v>
      </c>
      <c r="O33" s="84">
        <v>4.29</v>
      </c>
      <c r="P33" s="162">
        <v>3.81</v>
      </c>
      <c r="Q33" s="84">
        <v>4.51</v>
      </c>
      <c r="R33" s="163">
        <v>3.66</v>
      </c>
      <c r="S33" s="164">
        <v>96.2</v>
      </c>
      <c r="T33" s="165">
        <v>57.3</v>
      </c>
      <c r="U33" s="164">
        <v>0</v>
      </c>
      <c r="V33" s="164">
        <v>19.399999999999999</v>
      </c>
      <c r="W33" s="164">
        <v>88.4</v>
      </c>
      <c r="X33" s="165">
        <v>67.2</v>
      </c>
      <c r="Y33" s="164">
        <v>59.3</v>
      </c>
      <c r="Z33" s="164">
        <v>100</v>
      </c>
      <c r="AA33" s="165">
        <v>35.700000000000003</v>
      </c>
      <c r="AB33" s="172"/>
      <c r="AC33" s="173"/>
      <c r="AD33" s="202">
        <f t="shared" si="1"/>
        <v>3.8988888888888877</v>
      </c>
      <c r="AE33" s="168"/>
      <c r="AF33" s="168"/>
      <c r="AG33" s="168"/>
      <c r="AH33" s="168"/>
      <c r="AI33" s="168"/>
      <c r="AJ33" s="168"/>
      <c r="AK33" s="168"/>
      <c r="AL33" s="168"/>
      <c r="AM33" s="168"/>
      <c r="AN33" s="168"/>
      <c r="AO33" s="168"/>
    </row>
    <row r="34" spans="1:41" s="169" customFormat="1" ht="37.5" customHeight="1">
      <c r="A34" s="203">
        <v>2.1</v>
      </c>
      <c r="B34" s="156" t="s">
        <v>88</v>
      </c>
      <c r="C34" s="157" t="s">
        <v>89</v>
      </c>
      <c r="D34" s="80"/>
      <c r="E34" s="82" t="s">
        <v>374</v>
      </c>
      <c r="F34" s="209" t="s">
        <v>360</v>
      </c>
      <c r="G34" s="210" t="s">
        <v>361</v>
      </c>
      <c r="H34" s="214" t="s">
        <v>375</v>
      </c>
      <c r="I34" s="161" t="s">
        <v>376</v>
      </c>
      <c r="J34" s="84">
        <v>3.2</v>
      </c>
      <c r="K34" s="84">
        <v>3.52</v>
      </c>
      <c r="L34" s="84">
        <v>2.42</v>
      </c>
      <c r="M34" s="84">
        <v>2.4900000000000002</v>
      </c>
      <c r="N34" s="84">
        <v>2.11</v>
      </c>
      <c r="O34" s="84">
        <v>3.71</v>
      </c>
      <c r="P34" s="162">
        <v>3.12</v>
      </c>
      <c r="Q34" s="84">
        <v>2.38</v>
      </c>
      <c r="R34" s="163">
        <v>2.7</v>
      </c>
      <c r="S34" s="164">
        <v>84.5</v>
      </c>
      <c r="T34" s="165">
        <v>92.5</v>
      </c>
      <c r="U34" s="164">
        <v>12.9</v>
      </c>
      <c r="V34" s="164">
        <v>12.9</v>
      </c>
      <c r="W34" s="164">
        <v>4</v>
      </c>
      <c r="X34" s="165">
        <v>82.6</v>
      </c>
      <c r="Y34" s="164">
        <v>76.3</v>
      </c>
      <c r="Z34" s="164">
        <v>20</v>
      </c>
      <c r="AA34" s="165">
        <v>32.4</v>
      </c>
      <c r="AB34" s="63" t="s">
        <v>377</v>
      </c>
      <c r="AC34" s="101" t="s">
        <v>378</v>
      </c>
      <c r="AD34" s="170">
        <f t="shared" si="1"/>
        <v>2.8499999999999996</v>
      </c>
      <c r="AE34" s="168"/>
      <c r="AF34" s="168"/>
      <c r="AG34" s="168"/>
      <c r="AH34" s="168"/>
      <c r="AI34" s="168"/>
      <c r="AJ34" s="168"/>
      <c r="AK34" s="168"/>
      <c r="AL34" s="168"/>
      <c r="AM34" s="168"/>
      <c r="AN34" s="168"/>
      <c r="AO34" s="168"/>
    </row>
    <row r="35" spans="1:41" s="169" customFormat="1" ht="37.5" customHeight="1">
      <c r="A35" s="203">
        <v>2.1</v>
      </c>
      <c r="B35" s="156" t="s">
        <v>88</v>
      </c>
      <c r="C35" s="157" t="s">
        <v>89</v>
      </c>
      <c r="D35" s="80"/>
      <c r="E35" s="82" t="s">
        <v>379</v>
      </c>
      <c r="F35" s="209" t="s">
        <v>360</v>
      </c>
      <c r="G35" s="210" t="s">
        <v>361</v>
      </c>
      <c r="H35" s="213" t="s">
        <v>380</v>
      </c>
      <c r="I35" s="161" t="s">
        <v>381</v>
      </c>
      <c r="J35" s="84">
        <v>4.03</v>
      </c>
      <c r="K35" s="84">
        <v>3.42</v>
      </c>
      <c r="L35" s="84">
        <v>3.15</v>
      </c>
      <c r="M35" s="84">
        <v>3.31</v>
      </c>
      <c r="N35" s="84">
        <v>3.74</v>
      </c>
      <c r="O35" s="84">
        <v>3.86</v>
      </c>
      <c r="P35" s="162">
        <v>3.6</v>
      </c>
      <c r="Q35" s="84">
        <v>4</v>
      </c>
      <c r="R35" s="163">
        <v>3.07</v>
      </c>
      <c r="S35" s="164">
        <v>96.9</v>
      </c>
      <c r="T35" s="165">
        <v>30.9</v>
      </c>
      <c r="U35" s="164">
        <v>17.2</v>
      </c>
      <c r="V35" s="164">
        <v>26.7</v>
      </c>
      <c r="W35" s="164">
        <v>85.7</v>
      </c>
      <c r="X35" s="165">
        <v>35.5</v>
      </c>
      <c r="Y35" s="164">
        <v>64</v>
      </c>
      <c r="Z35" s="164">
        <v>88.8</v>
      </c>
      <c r="AA35" s="165">
        <v>11.7</v>
      </c>
      <c r="AB35" s="172"/>
      <c r="AC35" s="173"/>
      <c r="AD35" s="202">
        <f t="shared" si="1"/>
        <v>3.5755555555555554</v>
      </c>
      <c r="AE35" s="168"/>
      <c r="AF35" s="168"/>
      <c r="AG35" s="168"/>
      <c r="AH35" s="168"/>
      <c r="AI35" s="168"/>
      <c r="AJ35" s="168"/>
      <c r="AK35" s="168"/>
      <c r="AL35" s="168"/>
      <c r="AM35" s="168"/>
      <c r="AN35" s="168"/>
      <c r="AO35" s="168"/>
    </row>
    <row r="36" spans="1:41" s="169" customFormat="1" ht="25.5" customHeight="1">
      <c r="A36" s="215">
        <v>2.2000000000000002</v>
      </c>
      <c r="B36" s="156" t="s">
        <v>88</v>
      </c>
      <c r="C36" s="157" t="s">
        <v>100</v>
      </c>
      <c r="D36" s="80"/>
      <c r="E36" s="82" t="s">
        <v>382</v>
      </c>
      <c r="F36" s="216" t="s">
        <v>350</v>
      </c>
      <c r="G36" s="217" t="s">
        <v>383</v>
      </c>
      <c r="H36" s="206" t="s">
        <v>384</v>
      </c>
      <c r="I36" s="211" t="s">
        <v>385</v>
      </c>
      <c r="J36" s="84">
        <v>3.53</v>
      </c>
      <c r="K36" s="84">
        <v>3.38</v>
      </c>
      <c r="L36" s="84">
        <v>3.15</v>
      </c>
      <c r="M36" s="84">
        <v>3.28</v>
      </c>
      <c r="N36" s="84">
        <v>4.07</v>
      </c>
      <c r="O36" s="84">
        <v>4.1100000000000003</v>
      </c>
      <c r="P36" s="162">
        <v>4.17</v>
      </c>
      <c r="Q36" s="84">
        <v>4.1900000000000004</v>
      </c>
      <c r="R36" s="163">
        <v>3.97</v>
      </c>
      <c r="S36" s="164">
        <v>53.9</v>
      </c>
      <c r="T36" s="165">
        <v>30.4</v>
      </c>
      <c r="U36" s="164">
        <v>16.600000000000001</v>
      </c>
      <c r="V36" s="164">
        <v>25.7</v>
      </c>
      <c r="W36" s="164">
        <v>84.6</v>
      </c>
      <c r="X36" s="165">
        <v>88</v>
      </c>
      <c r="Y36" s="164">
        <v>98.2</v>
      </c>
      <c r="Z36" s="164">
        <v>97.3</v>
      </c>
      <c r="AA36" s="165">
        <v>86.8</v>
      </c>
      <c r="AB36" s="172"/>
      <c r="AC36" s="173"/>
      <c r="AD36" s="202">
        <f t="shared" si="1"/>
        <v>3.7611111111111111</v>
      </c>
      <c r="AE36" s="168"/>
      <c r="AF36" s="168"/>
      <c r="AG36" s="168"/>
      <c r="AH36" s="168"/>
      <c r="AI36" s="168"/>
      <c r="AJ36" s="168"/>
      <c r="AK36" s="168"/>
      <c r="AL36" s="168"/>
      <c r="AM36" s="168"/>
      <c r="AN36" s="168"/>
      <c r="AO36" s="168"/>
    </row>
    <row r="37" spans="1:41" s="169" customFormat="1" ht="36.75" customHeight="1">
      <c r="A37" s="215">
        <v>2.2000000000000002</v>
      </c>
      <c r="B37" s="156" t="s">
        <v>88</v>
      </c>
      <c r="C37" s="157" t="s">
        <v>100</v>
      </c>
      <c r="D37" s="80"/>
      <c r="E37" s="82" t="s">
        <v>386</v>
      </c>
      <c r="F37" s="216" t="s">
        <v>350</v>
      </c>
      <c r="G37" s="217" t="s">
        <v>383</v>
      </c>
      <c r="H37" s="213" t="s">
        <v>387</v>
      </c>
      <c r="I37" s="161" t="s">
        <v>388</v>
      </c>
      <c r="J37" s="84">
        <v>4.63</v>
      </c>
      <c r="K37" s="84">
        <v>3.63</v>
      </c>
      <c r="L37" s="84">
        <v>3.69</v>
      </c>
      <c r="M37" s="84">
        <v>3.4</v>
      </c>
      <c r="N37" s="84">
        <v>3.54</v>
      </c>
      <c r="O37" s="84">
        <v>3.72</v>
      </c>
      <c r="P37" s="162">
        <v>4.1900000000000004</v>
      </c>
      <c r="Q37" s="84">
        <v>4.1500000000000004</v>
      </c>
      <c r="R37" s="163">
        <v>3.24</v>
      </c>
      <c r="S37" s="164">
        <v>98.7</v>
      </c>
      <c r="T37" s="165">
        <v>31.7</v>
      </c>
      <c r="U37" s="164">
        <v>45.4</v>
      </c>
      <c r="V37" s="164">
        <v>8.9</v>
      </c>
      <c r="W37" s="164">
        <v>34.6</v>
      </c>
      <c r="X37" s="165">
        <v>34.5</v>
      </c>
      <c r="Y37" s="164">
        <v>77.900000000000006</v>
      </c>
      <c r="Z37" s="164">
        <v>79.400000000000006</v>
      </c>
      <c r="AA37" s="165">
        <v>9.6999999999999993</v>
      </c>
      <c r="AB37" s="172"/>
      <c r="AC37" s="207" t="s">
        <v>389</v>
      </c>
      <c r="AD37" s="202">
        <f t="shared" si="1"/>
        <v>3.7988888888888894</v>
      </c>
      <c r="AE37" s="168"/>
      <c r="AF37" s="168"/>
      <c r="AG37" s="168"/>
      <c r="AH37" s="168"/>
      <c r="AI37" s="168"/>
      <c r="AJ37" s="168"/>
      <c r="AK37" s="168"/>
      <c r="AL37" s="168"/>
      <c r="AM37" s="168"/>
      <c r="AN37" s="168"/>
      <c r="AO37" s="168"/>
    </row>
    <row r="38" spans="1:41" s="169" customFormat="1" ht="37.5" customHeight="1">
      <c r="A38" s="215">
        <v>2.2000000000000002</v>
      </c>
      <c r="B38" s="156" t="s">
        <v>88</v>
      </c>
      <c r="C38" s="157" t="s">
        <v>100</v>
      </c>
      <c r="D38" s="80"/>
      <c r="E38" s="82" t="s">
        <v>390</v>
      </c>
      <c r="F38" s="216" t="s">
        <v>350</v>
      </c>
      <c r="G38" s="217" t="s">
        <v>383</v>
      </c>
      <c r="H38" s="82" t="s">
        <v>391</v>
      </c>
      <c r="I38" s="161" t="s">
        <v>392</v>
      </c>
      <c r="J38" s="84">
        <v>3.92</v>
      </c>
      <c r="K38" s="84">
        <v>3.21</v>
      </c>
      <c r="L38" s="84">
        <v>2.52</v>
      </c>
      <c r="M38" s="84">
        <v>3.25</v>
      </c>
      <c r="N38" s="84">
        <v>3.53</v>
      </c>
      <c r="O38" s="84">
        <v>2.83</v>
      </c>
      <c r="P38" s="162">
        <v>3.54</v>
      </c>
      <c r="Q38" s="84" t="s">
        <v>288</v>
      </c>
      <c r="R38" s="163">
        <v>3.38</v>
      </c>
      <c r="S38" s="164">
        <v>87.1</v>
      </c>
      <c r="T38" s="165">
        <v>51.2</v>
      </c>
      <c r="U38" s="164">
        <v>9.3000000000000007</v>
      </c>
      <c r="V38" s="164">
        <v>43.2</v>
      </c>
      <c r="W38" s="164">
        <v>70.8</v>
      </c>
      <c r="X38" s="165">
        <v>7.8</v>
      </c>
      <c r="Y38" s="164">
        <v>50</v>
      </c>
      <c r="Z38" s="164" t="s">
        <v>288</v>
      </c>
      <c r="AA38" s="165">
        <v>51.5</v>
      </c>
      <c r="AB38" s="172"/>
      <c r="AC38" s="207"/>
      <c r="AD38" s="167">
        <f t="shared" si="1"/>
        <v>3.2724999999999995</v>
      </c>
      <c r="AE38" s="168"/>
      <c r="AF38" s="168"/>
      <c r="AG38" s="168"/>
      <c r="AH38" s="168"/>
      <c r="AI38" s="168"/>
      <c r="AJ38" s="168"/>
      <c r="AK38" s="168"/>
      <c r="AL38" s="168"/>
      <c r="AM38" s="168"/>
      <c r="AN38" s="168"/>
      <c r="AO38" s="168"/>
    </row>
    <row r="39" spans="1:41" s="169" customFormat="1" ht="37.5" customHeight="1">
      <c r="A39" s="215">
        <v>2.2000000000000002</v>
      </c>
      <c r="B39" s="156" t="s">
        <v>88</v>
      </c>
      <c r="C39" s="157" t="s">
        <v>100</v>
      </c>
      <c r="D39" s="80"/>
      <c r="E39" s="82" t="s">
        <v>393</v>
      </c>
      <c r="F39" s="216" t="s">
        <v>350</v>
      </c>
      <c r="G39" s="217" t="s">
        <v>383</v>
      </c>
      <c r="H39" s="82" t="s">
        <v>394</v>
      </c>
      <c r="I39" s="161" t="s">
        <v>395</v>
      </c>
      <c r="J39" s="84">
        <v>3.62</v>
      </c>
      <c r="K39" s="84">
        <v>3.45</v>
      </c>
      <c r="L39" s="84">
        <v>3.37</v>
      </c>
      <c r="M39" s="84">
        <v>2.69</v>
      </c>
      <c r="N39" s="84" t="s">
        <v>288</v>
      </c>
      <c r="O39" s="84">
        <v>3.38</v>
      </c>
      <c r="P39" s="162">
        <v>3.73</v>
      </c>
      <c r="Q39" s="84">
        <v>4.1399999999999997</v>
      </c>
      <c r="R39" s="163">
        <v>3.8</v>
      </c>
      <c r="S39" s="164">
        <v>56.8</v>
      </c>
      <c r="T39" s="165">
        <v>50.6</v>
      </c>
      <c r="U39" s="164">
        <v>35.4</v>
      </c>
      <c r="V39" s="164">
        <v>6.6</v>
      </c>
      <c r="W39" s="164" t="s">
        <v>288</v>
      </c>
      <c r="X39" s="165">
        <v>25.6</v>
      </c>
      <c r="Y39" s="164">
        <v>44.4</v>
      </c>
      <c r="Z39" s="164">
        <v>88.2</v>
      </c>
      <c r="AA39" s="165">
        <v>52.6</v>
      </c>
      <c r="AB39" s="172"/>
      <c r="AC39" s="207"/>
      <c r="AD39" s="202">
        <f t="shared" si="1"/>
        <v>3.5225000000000004</v>
      </c>
      <c r="AE39" s="168"/>
      <c r="AF39" s="168"/>
      <c r="AG39" s="168"/>
      <c r="AH39" s="168"/>
      <c r="AI39" s="168"/>
      <c r="AJ39" s="168"/>
      <c r="AK39" s="168"/>
      <c r="AL39" s="168"/>
      <c r="AM39" s="168"/>
      <c r="AN39" s="168"/>
      <c r="AO39" s="168"/>
    </row>
    <row r="40" spans="1:41" s="169" customFormat="1" ht="35.25" customHeight="1">
      <c r="A40" s="215">
        <v>2.2000000000000002</v>
      </c>
      <c r="B40" s="156" t="s">
        <v>88</v>
      </c>
      <c r="C40" s="157" t="s">
        <v>100</v>
      </c>
      <c r="D40" s="80"/>
      <c r="E40" s="82" t="s">
        <v>396</v>
      </c>
      <c r="F40" s="216" t="s">
        <v>350</v>
      </c>
      <c r="G40" s="217" t="s">
        <v>383</v>
      </c>
      <c r="H40" s="213" t="s">
        <v>397</v>
      </c>
      <c r="I40" s="218" t="s">
        <v>398</v>
      </c>
      <c r="J40" s="84">
        <v>4.2699999999999996</v>
      </c>
      <c r="K40" s="84">
        <v>3.5</v>
      </c>
      <c r="L40" s="84">
        <v>4.21</v>
      </c>
      <c r="M40" s="84">
        <v>3.59</v>
      </c>
      <c r="N40" s="84">
        <v>4.22</v>
      </c>
      <c r="O40" s="84">
        <v>4.41</v>
      </c>
      <c r="P40" s="162">
        <v>4.47</v>
      </c>
      <c r="Q40" s="84">
        <v>4.3499999999999996</v>
      </c>
      <c r="R40" s="163">
        <v>4.53</v>
      </c>
      <c r="S40" s="164">
        <v>81</v>
      </c>
      <c r="T40" s="165">
        <v>8.5</v>
      </c>
      <c r="U40" s="164">
        <v>63.6</v>
      </c>
      <c r="V40" s="164">
        <v>11.9</v>
      </c>
      <c r="W40" s="164">
        <v>69.2</v>
      </c>
      <c r="X40" s="165">
        <v>74.5</v>
      </c>
      <c r="Y40" s="164">
        <v>86.4</v>
      </c>
      <c r="Z40" s="164">
        <v>82</v>
      </c>
      <c r="AA40" s="165">
        <v>85</v>
      </c>
      <c r="AB40" s="41" t="s">
        <v>703</v>
      </c>
      <c r="AC40" s="207"/>
      <c r="AD40" s="185">
        <f t="shared" si="1"/>
        <v>4.1722222222222216</v>
      </c>
      <c r="AE40" s="168"/>
      <c r="AF40" s="168"/>
      <c r="AG40" s="168"/>
      <c r="AH40" s="168"/>
      <c r="AI40" s="168"/>
      <c r="AJ40" s="168"/>
      <c r="AK40" s="168"/>
      <c r="AL40" s="168"/>
      <c r="AM40" s="168"/>
      <c r="AN40" s="168"/>
      <c r="AO40" s="168"/>
    </row>
    <row r="41" spans="1:41" s="169" customFormat="1" ht="36" customHeight="1">
      <c r="A41" s="215">
        <v>2.2000000000000002</v>
      </c>
      <c r="B41" s="156" t="s">
        <v>88</v>
      </c>
      <c r="C41" s="157" t="s">
        <v>100</v>
      </c>
      <c r="D41" s="80"/>
      <c r="E41" s="82" t="s">
        <v>399</v>
      </c>
      <c r="F41" s="216" t="s">
        <v>350</v>
      </c>
      <c r="G41" s="217" t="s">
        <v>383</v>
      </c>
      <c r="H41" s="213" t="s">
        <v>400</v>
      </c>
      <c r="I41" s="218" t="s">
        <v>401</v>
      </c>
      <c r="J41" s="84">
        <v>4.55</v>
      </c>
      <c r="K41" s="84">
        <v>3.86</v>
      </c>
      <c r="L41" s="84">
        <v>3.37</v>
      </c>
      <c r="M41" s="84">
        <v>3.28</v>
      </c>
      <c r="N41" s="84">
        <v>3.16</v>
      </c>
      <c r="O41" s="84">
        <v>3.87</v>
      </c>
      <c r="P41" s="162">
        <v>4.38</v>
      </c>
      <c r="Q41" s="84">
        <v>3.48</v>
      </c>
      <c r="R41" s="163">
        <v>4.0999999999999996</v>
      </c>
      <c r="S41" s="164">
        <v>91.1</v>
      </c>
      <c r="T41" s="165">
        <v>58.5</v>
      </c>
      <c r="U41" s="164">
        <v>18.100000000000001</v>
      </c>
      <c r="V41" s="164">
        <v>20.8</v>
      </c>
      <c r="W41" s="164">
        <v>7.6</v>
      </c>
      <c r="X41" s="165">
        <v>45.4</v>
      </c>
      <c r="Y41" s="164">
        <v>86.4</v>
      </c>
      <c r="Z41" s="164">
        <v>15.3</v>
      </c>
      <c r="AA41" s="165">
        <v>63.4</v>
      </c>
      <c r="AB41" s="41"/>
      <c r="AC41" s="207"/>
      <c r="AD41" s="202">
        <f t="shared" si="1"/>
        <v>3.7833333333333332</v>
      </c>
      <c r="AE41" s="168"/>
      <c r="AF41" s="168"/>
      <c r="AG41" s="168"/>
      <c r="AH41" s="168"/>
      <c r="AI41" s="168"/>
      <c r="AJ41" s="168"/>
      <c r="AK41" s="168"/>
      <c r="AL41" s="168"/>
      <c r="AM41" s="168"/>
      <c r="AN41" s="168"/>
      <c r="AO41" s="168"/>
    </row>
    <row r="42" spans="1:41" s="169" customFormat="1" ht="37.5" customHeight="1">
      <c r="A42" s="215">
        <v>2.2000000000000002</v>
      </c>
      <c r="B42" s="156" t="s">
        <v>88</v>
      </c>
      <c r="C42" s="157" t="s">
        <v>100</v>
      </c>
      <c r="D42" s="80"/>
      <c r="E42" s="82" t="s">
        <v>402</v>
      </c>
      <c r="F42" s="216" t="s">
        <v>350</v>
      </c>
      <c r="G42" s="217" t="s">
        <v>383</v>
      </c>
      <c r="H42" s="213" t="s">
        <v>403</v>
      </c>
      <c r="I42" s="218" t="s">
        <v>404</v>
      </c>
      <c r="J42" s="84">
        <v>4.38</v>
      </c>
      <c r="K42" s="84">
        <v>3.84</v>
      </c>
      <c r="L42" s="84">
        <v>3.79</v>
      </c>
      <c r="M42" s="84">
        <v>3.35</v>
      </c>
      <c r="N42" s="84">
        <v>4.1900000000000004</v>
      </c>
      <c r="O42" s="84">
        <v>4.41</v>
      </c>
      <c r="P42" s="162">
        <v>4.09</v>
      </c>
      <c r="Q42" s="84">
        <v>4.49</v>
      </c>
      <c r="R42" s="163">
        <v>4.4000000000000004</v>
      </c>
      <c r="S42" s="164">
        <v>62</v>
      </c>
      <c r="T42" s="165">
        <v>12.3</v>
      </c>
      <c r="U42" s="164">
        <v>15.1</v>
      </c>
      <c r="V42" s="164">
        <v>2.9</v>
      </c>
      <c r="W42" s="164">
        <v>48</v>
      </c>
      <c r="X42" s="165">
        <v>72.7</v>
      </c>
      <c r="Y42" s="164">
        <v>33.799999999999997</v>
      </c>
      <c r="Z42" s="164">
        <v>94.8</v>
      </c>
      <c r="AA42" s="165">
        <v>52.5</v>
      </c>
      <c r="AB42" s="41"/>
      <c r="AC42" s="207"/>
      <c r="AD42" s="185">
        <f t="shared" si="1"/>
        <v>4.1044444444444439</v>
      </c>
      <c r="AE42" s="168"/>
      <c r="AF42" s="168"/>
      <c r="AG42" s="168"/>
      <c r="AH42" s="168"/>
      <c r="AI42" s="168"/>
      <c r="AJ42" s="168"/>
      <c r="AK42" s="168"/>
      <c r="AL42" s="168"/>
      <c r="AM42" s="168"/>
      <c r="AN42" s="168"/>
      <c r="AO42" s="168"/>
    </row>
    <row r="43" spans="1:41" s="169" customFormat="1" ht="37.5" customHeight="1">
      <c r="A43" s="215">
        <v>2.2000000000000002</v>
      </c>
      <c r="B43" s="65" t="s">
        <v>88</v>
      </c>
      <c r="C43" s="157" t="s">
        <v>100</v>
      </c>
      <c r="D43" s="80"/>
      <c r="E43" s="82" t="s">
        <v>405</v>
      </c>
      <c r="F43" s="216" t="s">
        <v>350</v>
      </c>
      <c r="G43" s="217" t="s">
        <v>383</v>
      </c>
      <c r="H43" s="213" t="s">
        <v>406</v>
      </c>
      <c r="I43" s="218" t="s">
        <v>407</v>
      </c>
      <c r="J43" s="84">
        <v>4.68</v>
      </c>
      <c r="K43" s="84">
        <v>4.26</v>
      </c>
      <c r="L43" s="84">
        <v>4.22</v>
      </c>
      <c r="M43" s="84">
        <v>3.9</v>
      </c>
      <c r="N43" s="84">
        <v>4.59</v>
      </c>
      <c r="O43" s="84">
        <v>4.41</v>
      </c>
      <c r="P43" s="162">
        <v>4.18</v>
      </c>
      <c r="Q43" s="84">
        <v>4.84</v>
      </c>
      <c r="R43" s="163">
        <v>4.71</v>
      </c>
      <c r="S43" s="164">
        <v>59.4</v>
      </c>
      <c r="T43" s="165">
        <v>6.1</v>
      </c>
      <c r="U43" s="164">
        <v>18.100000000000001</v>
      </c>
      <c r="V43" s="164">
        <v>8.9</v>
      </c>
      <c r="W43" s="164">
        <v>52</v>
      </c>
      <c r="X43" s="165">
        <v>44.4</v>
      </c>
      <c r="Y43" s="164">
        <v>16.899999999999999</v>
      </c>
      <c r="Z43" s="164">
        <v>100</v>
      </c>
      <c r="AA43" s="165">
        <v>70</v>
      </c>
      <c r="AB43" s="41"/>
      <c r="AC43" s="207"/>
      <c r="AD43" s="185">
        <f t="shared" si="1"/>
        <v>4.4211111111111112</v>
      </c>
      <c r="AE43" s="168"/>
      <c r="AF43" s="168"/>
      <c r="AG43" s="168"/>
      <c r="AH43" s="168"/>
      <c r="AI43" s="168"/>
      <c r="AJ43" s="168"/>
      <c r="AK43" s="168"/>
      <c r="AL43" s="168"/>
      <c r="AM43" s="168"/>
      <c r="AN43" s="168"/>
      <c r="AO43" s="168"/>
    </row>
    <row r="44" spans="1:41" s="169" customFormat="1" ht="37.5" customHeight="1">
      <c r="A44" s="219">
        <v>2.2999999999999998</v>
      </c>
      <c r="B44" s="156" t="s">
        <v>88</v>
      </c>
      <c r="C44" s="157" t="s">
        <v>103</v>
      </c>
      <c r="D44" s="80" t="s">
        <v>293</v>
      </c>
      <c r="E44" s="82" t="s">
        <v>408</v>
      </c>
      <c r="F44" s="220" t="s">
        <v>409</v>
      </c>
      <c r="G44" s="221" t="s">
        <v>410</v>
      </c>
      <c r="H44" s="200" t="s">
        <v>411</v>
      </c>
      <c r="I44" s="180" t="s">
        <v>412</v>
      </c>
      <c r="J44" s="84">
        <v>3.34</v>
      </c>
      <c r="K44" s="84">
        <v>4.5</v>
      </c>
      <c r="L44" s="84">
        <v>3.79</v>
      </c>
      <c r="M44" s="84">
        <v>4.22</v>
      </c>
      <c r="N44" s="84">
        <v>4.5999999999999996</v>
      </c>
      <c r="O44" s="84">
        <v>3.88</v>
      </c>
      <c r="P44" s="162">
        <v>3.99</v>
      </c>
      <c r="Q44" s="84">
        <v>3.69</v>
      </c>
      <c r="R44" s="163">
        <v>3.32</v>
      </c>
      <c r="S44" s="164">
        <v>17.7</v>
      </c>
      <c r="T44" s="165">
        <v>92.6</v>
      </c>
      <c r="U44" s="164">
        <v>12.5</v>
      </c>
      <c r="V44" s="164">
        <v>60.6</v>
      </c>
      <c r="W44" s="164">
        <v>76.900000000000006</v>
      </c>
      <c r="X44" s="165">
        <v>96.2</v>
      </c>
      <c r="Y44" s="164">
        <v>27.1</v>
      </c>
      <c r="Z44" s="164">
        <v>5.2</v>
      </c>
      <c r="AA44" s="165">
        <v>14.2</v>
      </c>
      <c r="AB44" s="41" t="s">
        <v>413</v>
      </c>
      <c r="AC44" s="207" t="s">
        <v>414</v>
      </c>
      <c r="AD44" s="202">
        <f t="shared" si="1"/>
        <v>3.9255555555555546</v>
      </c>
      <c r="AE44" s="168"/>
      <c r="AF44" s="168"/>
      <c r="AG44" s="168"/>
      <c r="AH44" s="168"/>
      <c r="AI44" s="168"/>
      <c r="AJ44" s="168"/>
      <c r="AK44" s="168"/>
      <c r="AL44" s="168"/>
      <c r="AM44" s="168"/>
      <c r="AN44" s="168"/>
      <c r="AO44" s="168"/>
    </row>
    <row r="45" spans="1:41" s="169" customFormat="1" ht="43.5" customHeight="1">
      <c r="A45" s="219">
        <v>2.2999999999999998</v>
      </c>
      <c r="B45" s="65" t="s">
        <v>88</v>
      </c>
      <c r="C45" s="157" t="s">
        <v>103</v>
      </c>
      <c r="D45" s="80" t="s">
        <v>293</v>
      </c>
      <c r="E45" s="82" t="s">
        <v>415</v>
      </c>
      <c r="F45" s="220" t="s">
        <v>409</v>
      </c>
      <c r="G45" s="222" t="s">
        <v>416</v>
      </c>
      <c r="H45" s="200" t="s">
        <v>411</v>
      </c>
      <c r="I45" s="187" t="s">
        <v>417</v>
      </c>
      <c r="J45" s="84">
        <v>2.25</v>
      </c>
      <c r="K45" s="84">
        <v>2.81</v>
      </c>
      <c r="L45" s="84">
        <v>2.94</v>
      </c>
      <c r="M45" s="84">
        <v>2.17</v>
      </c>
      <c r="N45" s="84">
        <v>2.44</v>
      </c>
      <c r="O45" s="84">
        <v>3</v>
      </c>
      <c r="P45" s="162">
        <v>2</v>
      </c>
      <c r="Q45" s="84" t="s">
        <v>288</v>
      </c>
      <c r="R45" s="163" t="s">
        <v>288</v>
      </c>
      <c r="S45" s="164">
        <v>17.3</v>
      </c>
      <c r="T45" s="165">
        <v>56.4</v>
      </c>
      <c r="U45" s="164">
        <v>67.8</v>
      </c>
      <c r="V45" s="164">
        <v>4.7</v>
      </c>
      <c r="W45" s="164">
        <v>20.8</v>
      </c>
      <c r="X45" s="165">
        <v>45.4</v>
      </c>
      <c r="Y45" s="164">
        <v>1.9</v>
      </c>
      <c r="Z45" s="164" t="s">
        <v>288</v>
      </c>
      <c r="AA45" s="165" t="s">
        <v>288</v>
      </c>
      <c r="AB45" s="41"/>
      <c r="AC45" s="207"/>
      <c r="AD45" s="223">
        <f t="shared" si="1"/>
        <v>2.5157142857142856</v>
      </c>
      <c r="AE45" s="168"/>
      <c r="AF45" s="168"/>
      <c r="AG45" s="168"/>
      <c r="AH45" s="168"/>
      <c r="AI45" s="168"/>
      <c r="AJ45" s="168"/>
      <c r="AK45" s="168"/>
      <c r="AL45" s="168"/>
      <c r="AM45" s="168"/>
      <c r="AN45" s="168"/>
      <c r="AO45" s="168"/>
    </row>
    <row r="46" spans="1:41" s="169" customFormat="1" ht="27" customHeight="1" thickBot="1">
      <c r="A46" s="219">
        <v>2.2999999999999998</v>
      </c>
      <c r="B46" s="156" t="s">
        <v>88</v>
      </c>
      <c r="C46" s="157" t="s">
        <v>103</v>
      </c>
      <c r="D46" s="80"/>
      <c r="E46" s="82" t="s">
        <v>418</v>
      </c>
      <c r="F46" s="224" t="s">
        <v>409</v>
      </c>
      <c r="G46" s="221" t="s">
        <v>419</v>
      </c>
      <c r="H46" s="206" t="s">
        <v>420</v>
      </c>
      <c r="I46" s="211" t="s">
        <v>421</v>
      </c>
      <c r="J46" s="174">
        <v>3.48</v>
      </c>
      <c r="K46" s="84">
        <v>3.1</v>
      </c>
      <c r="L46" s="84">
        <v>3.15</v>
      </c>
      <c r="M46" s="84">
        <v>2.66</v>
      </c>
      <c r="N46" s="84">
        <v>2.63</v>
      </c>
      <c r="O46" s="84">
        <v>4</v>
      </c>
      <c r="P46" s="175">
        <v>3.36</v>
      </c>
      <c r="Q46" s="174">
        <v>2.78</v>
      </c>
      <c r="R46" s="176">
        <v>3.47</v>
      </c>
      <c r="S46" s="164">
        <v>76.599999999999994</v>
      </c>
      <c r="T46" s="165">
        <v>56.7</v>
      </c>
      <c r="U46" s="164">
        <v>42.4</v>
      </c>
      <c r="V46" s="164">
        <v>10.7</v>
      </c>
      <c r="W46" s="164">
        <v>16</v>
      </c>
      <c r="X46" s="165">
        <v>94.1</v>
      </c>
      <c r="Y46" s="164">
        <v>80.7</v>
      </c>
      <c r="Z46" s="164">
        <v>28.9</v>
      </c>
      <c r="AA46" s="165">
        <v>71.400000000000006</v>
      </c>
      <c r="AB46" s="172"/>
      <c r="AC46" s="173"/>
      <c r="AD46" s="167">
        <f t="shared" si="1"/>
        <v>3.181111111111111</v>
      </c>
      <c r="AE46" s="168"/>
      <c r="AF46" s="168"/>
      <c r="AG46" s="168"/>
      <c r="AH46" s="168"/>
      <c r="AI46" s="168"/>
      <c r="AJ46" s="168"/>
      <c r="AK46" s="168"/>
      <c r="AL46" s="168"/>
      <c r="AM46" s="168"/>
      <c r="AN46" s="168"/>
      <c r="AO46" s="168"/>
    </row>
    <row r="47" spans="1:41" s="169" customFormat="1" ht="37.5" customHeight="1">
      <c r="A47" s="219">
        <v>2.2999999999999998</v>
      </c>
      <c r="B47" s="156" t="s">
        <v>88</v>
      </c>
      <c r="C47" s="157" t="s">
        <v>103</v>
      </c>
      <c r="D47" s="80" t="s">
        <v>293</v>
      </c>
      <c r="E47" s="82" t="s">
        <v>422</v>
      </c>
      <c r="F47" s="220" t="s">
        <v>409</v>
      </c>
      <c r="G47" s="221" t="s">
        <v>410</v>
      </c>
      <c r="H47" s="214" t="s">
        <v>423</v>
      </c>
      <c r="I47" s="180" t="s">
        <v>424</v>
      </c>
      <c r="J47" s="182">
        <v>4.82</v>
      </c>
      <c r="K47" s="192">
        <v>4.51</v>
      </c>
      <c r="L47" s="84">
        <v>4</v>
      </c>
      <c r="M47" s="84">
        <v>4.53</v>
      </c>
      <c r="N47" s="84">
        <v>4.87</v>
      </c>
      <c r="O47" s="181">
        <v>4.59</v>
      </c>
      <c r="P47" s="184">
        <v>4.82</v>
      </c>
      <c r="Q47" s="182">
        <v>4.5199999999999996</v>
      </c>
      <c r="R47" s="182">
        <v>4.57</v>
      </c>
      <c r="S47" s="164">
        <v>87.3</v>
      </c>
      <c r="T47" s="165">
        <v>31.7</v>
      </c>
      <c r="U47" s="164">
        <v>37.5</v>
      </c>
      <c r="V47" s="164">
        <v>78.7</v>
      </c>
      <c r="W47" s="164">
        <v>96.1</v>
      </c>
      <c r="X47" s="165">
        <v>57.4</v>
      </c>
      <c r="Y47" s="164">
        <v>71.099999999999994</v>
      </c>
      <c r="Z47" s="164">
        <v>71</v>
      </c>
      <c r="AA47" s="165">
        <v>35.700000000000003</v>
      </c>
      <c r="AB47" s="41" t="s">
        <v>425</v>
      </c>
      <c r="AC47" s="225" t="s">
        <v>426</v>
      </c>
      <c r="AD47" s="185">
        <f t="shared" si="1"/>
        <v>4.5811111111111105</v>
      </c>
      <c r="AE47" s="168"/>
      <c r="AF47" s="168"/>
      <c r="AG47" s="168"/>
      <c r="AH47" s="168"/>
      <c r="AI47" s="168"/>
      <c r="AJ47" s="168"/>
      <c r="AK47" s="168"/>
      <c r="AL47" s="168"/>
      <c r="AM47" s="168"/>
      <c r="AN47" s="168"/>
      <c r="AO47" s="168"/>
    </row>
    <row r="48" spans="1:41" s="169" customFormat="1" ht="37.5" customHeight="1" thickBot="1">
      <c r="A48" s="219">
        <v>2.2999999999999998</v>
      </c>
      <c r="B48" s="65" t="s">
        <v>88</v>
      </c>
      <c r="C48" s="157" t="s">
        <v>103</v>
      </c>
      <c r="D48" s="80" t="s">
        <v>293</v>
      </c>
      <c r="E48" s="82" t="s">
        <v>427</v>
      </c>
      <c r="F48" s="220" t="s">
        <v>409</v>
      </c>
      <c r="G48" s="222" t="s">
        <v>416</v>
      </c>
      <c r="H48" s="214" t="s">
        <v>423</v>
      </c>
      <c r="I48" s="187" t="s">
        <v>428</v>
      </c>
      <c r="J48" s="190">
        <v>3.24</v>
      </c>
      <c r="K48" s="192">
        <v>3.79</v>
      </c>
      <c r="L48" s="84">
        <v>3.79</v>
      </c>
      <c r="M48" s="84">
        <v>3.54</v>
      </c>
      <c r="N48" s="84">
        <v>3.93</v>
      </c>
      <c r="O48" s="181">
        <v>4.1500000000000004</v>
      </c>
      <c r="P48" s="191">
        <v>3.08</v>
      </c>
      <c r="Q48" s="190">
        <v>2.8</v>
      </c>
      <c r="R48" s="190">
        <v>3.61</v>
      </c>
      <c r="S48" s="164">
        <v>51.8</v>
      </c>
      <c r="T48" s="165">
        <v>87.6</v>
      </c>
      <c r="U48" s="164">
        <v>96.4</v>
      </c>
      <c r="V48" s="164">
        <v>80</v>
      </c>
      <c r="W48" s="164">
        <v>80.7</v>
      </c>
      <c r="X48" s="165">
        <v>73.5</v>
      </c>
      <c r="Y48" s="164">
        <v>46.5</v>
      </c>
      <c r="Z48" s="164">
        <v>24.3</v>
      </c>
      <c r="AA48" s="165">
        <v>47.6</v>
      </c>
      <c r="AB48" s="41"/>
      <c r="AC48" s="207"/>
      <c r="AD48" s="202">
        <f t="shared" si="1"/>
        <v>3.5477777777777773</v>
      </c>
      <c r="AE48" s="226">
        <f>J47-J48</f>
        <v>1.58</v>
      </c>
      <c r="AF48" s="226">
        <f t="shared" ref="AF48:AM48" si="2">K47-K48</f>
        <v>0.71999999999999975</v>
      </c>
      <c r="AG48" s="226">
        <f t="shared" si="2"/>
        <v>0.20999999999999996</v>
      </c>
      <c r="AH48" s="226">
        <f t="shared" si="2"/>
        <v>0.99000000000000021</v>
      </c>
      <c r="AI48" s="226">
        <f t="shared" si="2"/>
        <v>0.94</v>
      </c>
      <c r="AJ48" s="226">
        <f t="shared" si="2"/>
        <v>0.4399999999999995</v>
      </c>
      <c r="AK48" s="226">
        <f>P47-P48</f>
        <v>1.7400000000000002</v>
      </c>
      <c r="AL48" s="226">
        <f t="shared" si="2"/>
        <v>1.7199999999999998</v>
      </c>
      <c r="AM48" s="226">
        <f t="shared" si="2"/>
        <v>0.96000000000000041</v>
      </c>
      <c r="AN48" s="226"/>
      <c r="AO48" s="226"/>
    </row>
    <row r="49" spans="1:41" s="169" customFormat="1" ht="37.5" customHeight="1">
      <c r="A49" s="219">
        <v>2.2999999999999998</v>
      </c>
      <c r="B49" s="156" t="s">
        <v>88</v>
      </c>
      <c r="C49" s="157" t="s">
        <v>103</v>
      </c>
      <c r="D49" s="80" t="s">
        <v>293</v>
      </c>
      <c r="E49" s="82" t="s">
        <v>429</v>
      </c>
      <c r="F49" s="220" t="s">
        <v>409</v>
      </c>
      <c r="G49" s="221" t="s">
        <v>410</v>
      </c>
      <c r="H49" s="227" t="s">
        <v>430</v>
      </c>
      <c r="I49" s="180" t="s">
        <v>431</v>
      </c>
      <c r="J49" s="198">
        <v>4.83</v>
      </c>
      <c r="K49" s="84">
        <v>4.21</v>
      </c>
      <c r="L49" s="84">
        <v>3.58</v>
      </c>
      <c r="M49" s="84">
        <v>3.76</v>
      </c>
      <c r="N49" s="84">
        <v>4.2</v>
      </c>
      <c r="O49" s="84">
        <v>4.59</v>
      </c>
      <c r="P49" s="193">
        <v>3.81</v>
      </c>
      <c r="Q49" s="198">
        <v>3.53</v>
      </c>
      <c r="R49" s="194">
        <v>4.72</v>
      </c>
      <c r="S49" s="164">
        <v>84.8</v>
      </c>
      <c r="T49" s="165">
        <v>15.8</v>
      </c>
      <c r="U49" s="164">
        <v>19.3</v>
      </c>
      <c r="V49" s="164">
        <v>28.7</v>
      </c>
      <c r="W49" s="164">
        <v>80.7</v>
      </c>
      <c r="X49" s="165">
        <v>94.4</v>
      </c>
      <c r="Y49" s="164">
        <v>10.1</v>
      </c>
      <c r="Z49" s="164">
        <v>15.3</v>
      </c>
      <c r="AA49" s="165">
        <v>85.3</v>
      </c>
      <c r="AB49" s="41" t="s">
        <v>432</v>
      </c>
      <c r="AC49" s="173"/>
      <c r="AD49" s="185">
        <f t="shared" si="1"/>
        <v>4.1366666666666667</v>
      </c>
      <c r="AE49" s="168"/>
      <c r="AF49" s="168"/>
      <c r="AG49" s="168"/>
      <c r="AH49" s="168"/>
      <c r="AI49" s="168"/>
      <c r="AJ49" s="168"/>
      <c r="AK49" s="168"/>
      <c r="AL49" s="168"/>
      <c r="AM49" s="168"/>
      <c r="AN49" s="168"/>
      <c r="AO49" s="168"/>
    </row>
    <row r="50" spans="1:41" ht="37.5" customHeight="1">
      <c r="A50" s="219">
        <v>2.2999999999999998</v>
      </c>
      <c r="B50" s="156" t="s">
        <v>88</v>
      </c>
      <c r="C50" s="157" t="s">
        <v>103</v>
      </c>
      <c r="D50" s="80" t="s">
        <v>293</v>
      </c>
      <c r="E50" s="82" t="s">
        <v>433</v>
      </c>
      <c r="F50" s="220" t="s">
        <v>409</v>
      </c>
      <c r="G50" s="222" t="s">
        <v>416</v>
      </c>
      <c r="H50" s="227" t="s">
        <v>430</v>
      </c>
      <c r="I50" s="187" t="s">
        <v>434</v>
      </c>
      <c r="J50" s="84">
        <v>3.12</v>
      </c>
      <c r="K50" s="84">
        <v>3.04</v>
      </c>
      <c r="L50" s="84" t="s">
        <v>288</v>
      </c>
      <c r="M50" s="84">
        <v>2.59</v>
      </c>
      <c r="N50" s="84" t="s">
        <v>288</v>
      </c>
      <c r="O50" s="84" t="s">
        <v>288</v>
      </c>
      <c r="P50" s="162">
        <v>3.16</v>
      </c>
      <c r="Q50" s="84" t="s">
        <v>288</v>
      </c>
      <c r="R50" s="163">
        <v>2.09</v>
      </c>
      <c r="S50" s="164">
        <v>46.4</v>
      </c>
      <c r="T50" s="165">
        <v>52.1</v>
      </c>
      <c r="U50" s="164" t="s">
        <v>288</v>
      </c>
      <c r="V50" s="164">
        <v>16.600000000000001</v>
      </c>
      <c r="W50" s="164" t="s">
        <v>288</v>
      </c>
      <c r="X50" s="165" t="s">
        <v>288</v>
      </c>
      <c r="Y50" s="164">
        <v>64.5</v>
      </c>
      <c r="Z50" s="164" t="s">
        <v>288</v>
      </c>
      <c r="AA50" s="165">
        <v>9.6</v>
      </c>
      <c r="AB50" s="41"/>
      <c r="AC50" s="173"/>
      <c r="AD50" s="170">
        <f t="shared" si="1"/>
        <v>2.8</v>
      </c>
    </row>
    <row r="51" spans="1:41" s="169" customFormat="1" ht="37.5" customHeight="1">
      <c r="A51" s="219">
        <v>2.2999999999999998</v>
      </c>
      <c r="B51" s="156" t="s">
        <v>88</v>
      </c>
      <c r="C51" s="157" t="s">
        <v>103</v>
      </c>
      <c r="D51" s="80"/>
      <c r="E51" s="82" t="s">
        <v>435</v>
      </c>
      <c r="F51" s="224" t="s">
        <v>409</v>
      </c>
      <c r="G51" s="221" t="s">
        <v>419</v>
      </c>
      <c r="H51" s="213" t="s">
        <v>436</v>
      </c>
      <c r="I51" s="161" t="s">
        <v>437</v>
      </c>
      <c r="J51" s="84">
        <v>3.28</v>
      </c>
      <c r="K51" s="84">
        <v>3.2</v>
      </c>
      <c r="L51" s="84">
        <v>3.15</v>
      </c>
      <c r="M51" s="84">
        <v>3.16</v>
      </c>
      <c r="N51" s="84" t="s">
        <v>288</v>
      </c>
      <c r="O51" s="84">
        <v>3.21</v>
      </c>
      <c r="P51" s="162">
        <v>3.56</v>
      </c>
      <c r="Q51" s="84">
        <v>3.31</v>
      </c>
      <c r="R51" s="163">
        <v>2.83</v>
      </c>
      <c r="S51" s="164">
        <v>72.2</v>
      </c>
      <c r="T51" s="165">
        <v>65.8</v>
      </c>
      <c r="U51" s="164">
        <v>48.3</v>
      </c>
      <c r="V51" s="164">
        <v>62.1</v>
      </c>
      <c r="W51" s="164" t="s">
        <v>288</v>
      </c>
      <c r="X51" s="165">
        <v>26.4</v>
      </c>
      <c r="Y51" s="164">
        <v>94.3</v>
      </c>
      <c r="Z51" s="164">
        <v>84.2</v>
      </c>
      <c r="AA51" s="165">
        <v>40</v>
      </c>
      <c r="AB51" s="172"/>
      <c r="AC51" s="173"/>
      <c r="AD51" s="167">
        <f t="shared" si="1"/>
        <v>3.2124999999999995</v>
      </c>
      <c r="AE51" s="168"/>
      <c r="AF51" s="168"/>
      <c r="AG51" s="168"/>
      <c r="AH51" s="168"/>
      <c r="AI51" s="168"/>
      <c r="AJ51" s="168"/>
      <c r="AK51" s="168"/>
      <c r="AL51" s="168"/>
      <c r="AM51" s="168"/>
      <c r="AN51" s="168"/>
      <c r="AO51" s="168"/>
    </row>
    <row r="52" spans="1:41" s="169" customFormat="1" ht="37.5" customHeight="1">
      <c r="A52" s="219">
        <v>2.2999999999999998</v>
      </c>
      <c r="B52" s="156" t="s">
        <v>88</v>
      </c>
      <c r="C52" s="157" t="s">
        <v>103</v>
      </c>
      <c r="D52" s="80"/>
      <c r="E52" s="82" t="s">
        <v>438</v>
      </c>
      <c r="F52" s="224" t="s">
        <v>409</v>
      </c>
      <c r="G52" s="221" t="s">
        <v>419</v>
      </c>
      <c r="H52" s="213" t="s">
        <v>439</v>
      </c>
      <c r="I52" s="161" t="s">
        <v>440</v>
      </c>
      <c r="J52" s="84">
        <v>4.63</v>
      </c>
      <c r="K52" s="84">
        <v>4.22</v>
      </c>
      <c r="L52" s="84">
        <v>4</v>
      </c>
      <c r="M52" s="84">
        <v>4.07</v>
      </c>
      <c r="N52" s="84">
        <v>3.64</v>
      </c>
      <c r="O52" s="84">
        <v>4.28</v>
      </c>
      <c r="P52" s="162">
        <v>4.7</v>
      </c>
      <c r="Q52" s="84">
        <v>4</v>
      </c>
      <c r="R52" s="163">
        <v>4.2</v>
      </c>
      <c r="S52" s="164">
        <v>75.599999999999994</v>
      </c>
      <c r="T52" s="165">
        <v>18.5</v>
      </c>
      <c r="U52" s="164">
        <v>9</v>
      </c>
      <c r="V52" s="164">
        <v>36.299999999999997</v>
      </c>
      <c r="W52" s="164">
        <v>3.8</v>
      </c>
      <c r="X52" s="165">
        <v>29</v>
      </c>
      <c r="Y52" s="164">
        <v>96.6</v>
      </c>
      <c r="Z52" s="164">
        <v>20.5</v>
      </c>
      <c r="AA52" s="165">
        <v>29.2</v>
      </c>
      <c r="AB52" s="172"/>
      <c r="AC52" s="173"/>
      <c r="AD52" s="185">
        <f t="shared" si="1"/>
        <v>4.1933333333333342</v>
      </c>
      <c r="AE52" s="168"/>
      <c r="AF52" s="168"/>
      <c r="AG52" s="168"/>
      <c r="AH52" s="168"/>
      <c r="AI52" s="168"/>
      <c r="AJ52" s="168"/>
      <c r="AK52" s="168"/>
      <c r="AL52" s="168"/>
      <c r="AM52" s="168"/>
      <c r="AN52" s="168"/>
      <c r="AO52" s="168"/>
    </row>
    <row r="53" spans="1:41" s="169" customFormat="1" ht="62.25" customHeight="1">
      <c r="A53" s="219">
        <v>2.2999999999999998</v>
      </c>
      <c r="B53" s="156" t="s">
        <v>88</v>
      </c>
      <c r="C53" s="157" t="s">
        <v>103</v>
      </c>
      <c r="D53" s="80"/>
      <c r="E53" s="82" t="s">
        <v>184</v>
      </c>
      <c r="F53" s="224" t="s">
        <v>409</v>
      </c>
      <c r="G53" s="221" t="s">
        <v>419</v>
      </c>
      <c r="H53" s="213" t="s">
        <v>441</v>
      </c>
      <c r="I53" s="161" t="s">
        <v>442</v>
      </c>
      <c r="J53" s="84">
        <v>2.89</v>
      </c>
      <c r="K53" s="84">
        <v>2.89</v>
      </c>
      <c r="L53" s="84">
        <v>2</v>
      </c>
      <c r="M53" s="84">
        <v>2.56</v>
      </c>
      <c r="N53" s="84">
        <v>1.84</v>
      </c>
      <c r="O53" s="84">
        <v>3.7</v>
      </c>
      <c r="P53" s="162">
        <v>3.19</v>
      </c>
      <c r="Q53" s="84">
        <v>2.94</v>
      </c>
      <c r="R53" s="163">
        <v>2.67</v>
      </c>
      <c r="S53" s="164">
        <v>55.6</v>
      </c>
      <c r="T53" s="165">
        <v>48.7</v>
      </c>
      <c r="U53" s="164">
        <v>12.1</v>
      </c>
      <c r="V53" s="164">
        <v>20.8</v>
      </c>
      <c r="W53" s="164">
        <v>3.8</v>
      </c>
      <c r="X53" s="165">
        <v>56.3</v>
      </c>
      <c r="Y53" s="164">
        <v>86.4</v>
      </c>
      <c r="Z53" s="164">
        <v>35.799999999999997</v>
      </c>
      <c r="AA53" s="165">
        <v>42.8</v>
      </c>
      <c r="AB53" s="172"/>
      <c r="AC53" s="157" t="s">
        <v>443</v>
      </c>
      <c r="AD53" s="223">
        <f t="shared" si="1"/>
        <v>2.7422222222222223</v>
      </c>
      <c r="AE53" s="168"/>
      <c r="AF53" s="168"/>
      <c r="AG53" s="168"/>
      <c r="AH53" s="168"/>
      <c r="AI53" s="168"/>
      <c r="AJ53" s="168"/>
      <c r="AK53" s="168"/>
      <c r="AL53" s="168"/>
      <c r="AM53" s="168"/>
      <c r="AN53" s="168"/>
      <c r="AO53" s="168"/>
    </row>
    <row r="54" spans="1:41" s="169" customFormat="1" ht="50.25" customHeight="1">
      <c r="A54" s="228">
        <v>3.1</v>
      </c>
      <c r="B54" s="156" t="s">
        <v>116</v>
      </c>
      <c r="C54" s="157" t="s">
        <v>117</v>
      </c>
      <c r="D54" s="80" t="s">
        <v>293</v>
      </c>
      <c r="E54" s="82" t="s">
        <v>444</v>
      </c>
      <c r="F54" s="229" t="s">
        <v>445</v>
      </c>
      <c r="G54" s="230" t="s">
        <v>446</v>
      </c>
      <c r="H54" s="213" t="s">
        <v>447</v>
      </c>
      <c r="I54" s="161" t="s">
        <v>448</v>
      </c>
      <c r="J54" s="84">
        <v>2.75</v>
      </c>
      <c r="K54" s="84">
        <v>3.25</v>
      </c>
      <c r="L54" s="84">
        <v>1.79</v>
      </c>
      <c r="M54" s="84">
        <v>2.4700000000000002</v>
      </c>
      <c r="N54" s="84">
        <v>2.74</v>
      </c>
      <c r="O54" s="84">
        <v>3.01</v>
      </c>
      <c r="P54" s="162">
        <v>2.8</v>
      </c>
      <c r="Q54" s="84">
        <v>2.99</v>
      </c>
      <c r="R54" s="163">
        <v>2.29</v>
      </c>
      <c r="S54" s="164">
        <v>30.7</v>
      </c>
      <c r="T54" s="165">
        <v>73.099999999999994</v>
      </c>
      <c r="U54" s="164">
        <v>0</v>
      </c>
      <c r="V54" s="164">
        <v>10.7</v>
      </c>
      <c r="W54" s="164">
        <v>38.4</v>
      </c>
      <c r="X54" s="165">
        <v>12.9</v>
      </c>
      <c r="Y54" s="164">
        <v>50.8</v>
      </c>
      <c r="Z54" s="164">
        <v>47.3</v>
      </c>
      <c r="AA54" s="165">
        <v>9.5</v>
      </c>
      <c r="AB54" s="63" t="s">
        <v>449</v>
      </c>
      <c r="AC54" s="177" t="s">
        <v>450</v>
      </c>
      <c r="AD54" s="223">
        <f t="shared" si="1"/>
        <v>2.6766666666666663</v>
      </c>
      <c r="AE54" s="168"/>
      <c r="AF54" s="168"/>
      <c r="AG54" s="168"/>
      <c r="AH54" s="168"/>
      <c r="AI54" s="168"/>
      <c r="AJ54" s="168"/>
      <c r="AK54" s="168"/>
      <c r="AL54" s="168"/>
      <c r="AM54" s="168"/>
      <c r="AN54" s="168"/>
      <c r="AO54" s="168"/>
    </row>
    <row r="55" spans="1:41" s="169" customFormat="1" ht="37.5" customHeight="1">
      <c r="A55" s="228">
        <v>3.1</v>
      </c>
      <c r="B55" s="156" t="s">
        <v>116</v>
      </c>
      <c r="C55" s="157" t="s">
        <v>117</v>
      </c>
      <c r="D55" s="80" t="s">
        <v>293</v>
      </c>
      <c r="E55" s="82" t="s">
        <v>451</v>
      </c>
      <c r="F55" s="178" t="s">
        <v>267</v>
      </c>
      <c r="G55" s="179" t="s">
        <v>295</v>
      </c>
      <c r="H55" s="227" t="s">
        <v>452</v>
      </c>
      <c r="I55" s="180" t="s">
        <v>453</v>
      </c>
      <c r="J55" s="84">
        <v>4</v>
      </c>
      <c r="K55" s="84">
        <v>4.41</v>
      </c>
      <c r="L55" s="84">
        <v>4.22</v>
      </c>
      <c r="M55" s="84">
        <v>4.22</v>
      </c>
      <c r="N55" s="84">
        <v>4.5999999999999996</v>
      </c>
      <c r="O55" s="84">
        <v>4.4400000000000004</v>
      </c>
      <c r="P55" s="162">
        <v>4.28</v>
      </c>
      <c r="Q55" s="84">
        <v>4.2</v>
      </c>
      <c r="R55" s="163">
        <v>4.1900000000000004</v>
      </c>
      <c r="S55" s="164">
        <v>12.6</v>
      </c>
      <c r="T55" s="165">
        <v>70.7</v>
      </c>
      <c r="U55" s="164">
        <v>56.2</v>
      </c>
      <c r="V55" s="164">
        <v>78.7</v>
      </c>
      <c r="W55" s="164">
        <v>80.7</v>
      </c>
      <c r="X55" s="165">
        <v>72.2</v>
      </c>
      <c r="Y55" s="164">
        <v>44.8</v>
      </c>
      <c r="Z55" s="164">
        <v>60.5</v>
      </c>
      <c r="AA55" s="165">
        <v>30.9</v>
      </c>
      <c r="AB55" s="177"/>
      <c r="AC55" s="41" t="s">
        <v>454</v>
      </c>
      <c r="AD55" s="185">
        <f t="shared" si="1"/>
        <v>4.2844444444444436</v>
      </c>
      <c r="AE55" s="168"/>
      <c r="AF55" s="168"/>
      <c r="AG55" s="168"/>
      <c r="AH55" s="168"/>
      <c r="AI55" s="168"/>
      <c r="AJ55" s="168"/>
      <c r="AK55" s="168"/>
      <c r="AL55" s="168"/>
      <c r="AM55" s="168"/>
      <c r="AN55" s="168"/>
      <c r="AO55" s="168"/>
    </row>
    <row r="56" spans="1:41" s="169" customFormat="1" ht="37.5" customHeight="1">
      <c r="A56" s="228">
        <v>3.1</v>
      </c>
      <c r="B56" s="156" t="s">
        <v>116</v>
      </c>
      <c r="C56" s="157" t="s">
        <v>117</v>
      </c>
      <c r="D56" s="80" t="s">
        <v>293</v>
      </c>
      <c r="E56" s="82" t="s">
        <v>455</v>
      </c>
      <c r="F56" s="178" t="s">
        <v>267</v>
      </c>
      <c r="G56" s="186" t="s">
        <v>300</v>
      </c>
      <c r="H56" s="227" t="s">
        <v>452</v>
      </c>
      <c r="I56" s="187" t="s">
        <v>456</v>
      </c>
      <c r="J56" s="84">
        <v>3.08</v>
      </c>
      <c r="K56" s="84">
        <v>3.12</v>
      </c>
      <c r="L56" s="84" t="s">
        <v>288</v>
      </c>
      <c r="M56" s="84">
        <v>2.68</v>
      </c>
      <c r="N56" s="84" t="s">
        <v>288</v>
      </c>
      <c r="O56" s="84">
        <v>4.34</v>
      </c>
      <c r="P56" s="162">
        <v>3.39</v>
      </c>
      <c r="Q56" s="84" t="s">
        <v>288</v>
      </c>
      <c r="R56" s="163">
        <v>2.4300000000000002</v>
      </c>
      <c r="S56" s="164">
        <v>52.9</v>
      </c>
      <c r="T56" s="165">
        <v>56.5</v>
      </c>
      <c r="U56" s="231" t="s">
        <v>288</v>
      </c>
      <c r="V56" s="164">
        <v>13.7</v>
      </c>
      <c r="W56" s="231" t="s">
        <v>288</v>
      </c>
      <c r="X56" s="165">
        <v>88</v>
      </c>
      <c r="Y56" s="164">
        <v>89.7</v>
      </c>
      <c r="Z56" s="231" t="s">
        <v>288</v>
      </c>
      <c r="AA56" s="165">
        <v>24.2</v>
      </c>
      <c r="AB56" s="177"/>
      <c r="AC56" s="41"/>
      <c r="AD56" s="167">
        <f t="shared" si="1"/>
        <v>3.1733333333333333</v>
      </c>
      <c r="AE56" s="168"/>
      <c r="AF56" s="168"/>
      <c r="AG56" s="168"/>
      <c r="AH56" s="168"/>
      <c r="AI56" s="168"/>
      <c r="AJ56" s="168"/>
      <c r="AK56" s="168"/>
      <c r="AL56" s="168"/>
      <c r="AM56" s="168"/>
      <c r="AN56" s="168"/>
      <c r="AO56" s="168"/>
    </row>
    <row r="57" spans="1:41" s="169" customFormat="1" ht="37.5" customHeight="1">
      <c r="A57" s="228">
        <v>3.1</v>
      </c>
      <c r="B57" s="156" t="s">
        <v>116</v>
      </c>
      <c r="C57" s="157" t="s">
        <v>117</v>
      </c>
      <c r="D57" s="80" t="s">
        <v>293</v>
      </c>
      <c r="E57" s="82" t="s">
        <v>457</v>
      </c>
      <c r="F57" s="204" t="s">
        <v>350</v>
      </c>
      <c r="G57" s="205" t="s">
        <v>351</v>
      </c>
      <c r="H57" s="227" t="s">
        <v>458</v>
      </c>
      <c r="I57" s="180" t="s">
        <v>459</v>
      </c>
      <c r="J57" s="84">
        <v>4.43</v>
      </c>
      <c r="K57" s="84">
        <v>4.6900000000000004</v>
      </c>
      <c r="L57" s="84">
        <v>4.21</v>
      </c>
      <c r="M57" s="84">
        <v>4.72</v>
      </c>
      <c r="N57" s="84">
        <v>4.5999999999999996</v>
      </c>
      <c r="O57" s="84">
        <v>4.71</v>
      </c>
      <c r="P57" s="162">
        <v>4.46</v>
      </c>
      <c r="Q57" s="84">
        <v>4.3600000000000003</v>
      </c>
      <c r="R57" s="163">
        <v>4.6500000000000004</v>
      </c>
      <c r="S57" s="164">
        <v>20.2</v>
      </c>
      <c r="T57" s="165">
        <v>68.2</v>
      </c>
      <c r="U57" s="164">
        <v>21.8</v>
      </c>
      <c r="V57" s="164">
        <v>92.4</v>
      </c>
      <c r="W57" s="164">
        <v>76.900000000000006</v>
      </c>
      <c r="X57" s="165">
        <v>75.900000000000006</v>
      </c>
      <c r="Y57" s="164">
        <v>42.3</v>
      </c>
      <c r="Z57" s="164">
        <v>47.3</v>
      </c>
      <c r="AA57" s="165">
        <v>71.400000000000006</v>
      </c>
      <c r="AB57" s="177"/>
      <c r="AC57" s="41"/>
      <c r="AD57" s="185">
        <f t="shared" si="1"/>
        <v>4.5366666666666662</v>
      </c>
      <c r="AE57" s="168"/>
      <c r="AF57" s="168"/>
      <c r="AG57" s="168"/>
      <c r="AH57" s="168"/>
      <c r="AI57" s="168"/>
      <c r="AJ57" s="168"/>
      <c r="AK57" s="168"/>
      <c r="AL57" s="168"/>
      <c r="AM57" s="168"/>
      <c r="AN57" s="168"/>
      <c r="AO57" s="168"/>
    </row>
    <row r="58" spans="1:41" s="169" customFormat="1" ht="37.5" customHeight="1">
      <c r="A58" s="228">
        <v>3.1</v>
      </c>
      <c r="B58" s="156" t="s">
        <v>116</v>
      </c>
      <c r="C58" s="157" t="s">
        <v>117</v>
      </c>
      <c r="D58" s="80" t="s">
        <v>293</v>
      </c>
      <c r="E58" s="82" t="s">
        <v>460</v>
      </c>
      <c r="F58" s="204" t="s">
        <v>350</v>
      </c>
      <c r="G58" s="208" t="s">
        <v>357</v>
      </c>
      <c r="H58" s="227" t="s">
        <v>458</v>
      </c>
      <c r="I58" s="187" t="s">
        <v>461</v>
      </c>
      <c r="J58" s="84">
        <v>3.56</v>
      </c>
      <c r="K58" s="84">
        <v>3.79</v>
      </c>
      <c r="L58" s="84" t="s">
        <v>288</v>
      </c>
      <c r="M58" s="84">
        <v>3.09</v>
      </c>
      <c r="N58" s="84">
        <v>3.44</v>
      </c>
      <c r="O58" s="84">
        <v>3.84</v>
      </c>
      <c r="P58" s="162">
        <v>4.2</v>
      </c>
      <c r="Q58" s="84">
        <v>2.97</v>
      </c>
      <c r="R58" s="163">
        <v>3.28</v>
      </c>
      <c r="S58" s="164">
        <v>55.2</v>
      </c>
      <c r="T58" s="165">
        <v>75</v>
      </c>
      <c r="U58" s="231" t="s">
        <v>288</v>
      </c>
      <c r="V58" s="164">
        <v>31.7</v>
      </c>
      <c r="W58" s="164">
        <v>68.099999999999994</v>
      </c>
      <c r="X58" s="165">
        <v>66</v>
      </c>
      <c r="Y58" s="164">
        <v>92.1</v>
      </c>
      <c r="Z58" s="164">
        <v>28.5</v>
      </c>
      <c r="AA58" s="165">
        <v>43.2</v>
      </c>
      <c r="AB58" s="177"/>
      <c r="AC58" s="41"/>
      <c r="AD58" s="202">
        <f t="shared" si="1"/>
        <v>3.5212499999999998</v>
      </c>
      <c r="AE58" s="168"/>
      <c r="AF58" s="168"/>
      <c r="AG58" s="168"/>
      <c r="AH58" s="168"/>
      <c r="AI58" s="168"/>
      <c r="AJ58" s="168"/>
      <c r="AK58" s="168"/>
      <c r="AL58" s="168"/>
      <c r="AM58" s="168"/>
      <c r="AN58" s="168"/>
      <c r="AO58" s="168"/>
    </row>
    <row r="59" spans="1:41" s="169" customFormat="1" ht="39.75" customHeight="1">
      <c r="A59" s="228">
        <v>3.1</v>
      </c>
      <c r="B59" s="156" t="s">
        <v>116</v>
      </c>
      <c r="C59" s="157" t="s">
        <v>117</v>
      </c>
      <c r="D59" s="80" t="s">
        <v>293</v>
      </c>
      <c r="E59" s="82" t="s">
        <v>462</v>
      </c>
      <c r="F59" s="229" t="s">
        <v>445</v>
      </c>
      <c r="G59" s="230" t="s">
        <v>446</v>
      </c>
      <c r="H59" s="227" t="s">
        <v>463</v>
      </c>
      <c r="I59" s="161" t="s">
        <v>464</v>
      </c>
      <c r="J59" s="84">
        <v>2.57</v>
      </c>
      <c r="K59" s="84">
        <v>2.92</v>
      </c>
      <c r="L59" s="84" t="s">
        <v>288</v>
      </c>
      <c r="M59" s="84">
        <v>2.4500000000000002</v>
      </c>
      <c r="N59" s="84">
        <v>3.5</v>
      </c>
      <c r="O59" s="84">
        <v>3.78</v>
      </c>
      <c r="P59" s="162">
        <v>4</v>
      </c>
      <c r="Q59" s="84" t="s">
        <v>288</v>
      </c>
      <c r="R59" s="163">
        <v>2.4900000000000002</v>
      </c>
      <c r="S59" s="164">
        <v>19.600000000000001</v>
      </c>
      <c r="T59" s="165">
        <v>42.4</v>
      </c>
      <c r="U59" s="231" t="s">
        <v>288</v>
      </c>
      <c r="V59" s="164">
        <v>11.1</v>
      </c>
      <c r="W59" s="164">
        <v>65</v>
      </c>
      <c r="X59" s="165">
        <v>71.8</v>
      </c>
      <c r="Y59" s="164">
        <v>97.1</v>
      </c>
      <c r="Z59" s="231" t="s">
        <v>288</v>
      </c>
      <c r="AA59" s="165">
        <v>6.2</v>
      </c>
      <c r="AB59" s="177"/>
      <c r="AC59" s="232" t="s">
        <v>465</v>
      </c>
      <c r="AD59" s="167">
        <f t="shared" si="1"/>
        <v>3.1014285714285714</v>
      </c>
      <c r="AE59" s="168"/>
      <c r="AF59" s="168"/>
      <c r="AG59" s="168"/>
      <c r="AH59" s="168"/>
      <c r="AI59" s="168"/>
      <c r="AJ59" s="168"/>
      <c r="AK59" s="168"/>
      <c r="AL59" s="168"/>
      <c r="AM59" s="168"/>
      <c r="AN59" s="168"/>
      <c r="AO59" s="168"/>
    </row>
    <row r="60" spans="1:41" s="169" customFormat="1" ht="37.5" customHeight="1">
      <c r="A60" s="228">
        <v>3.1</v>
      </c>
      <c r="B60" s="156" t="s">
        <v>116</v>
      </c>
      <c r="C60" s="157" t="s">
        <v>117</v>
      </c>
      <c r="D60" s="80" t="s">
        <v>293</v>
      </c>
      <c r="E60" s="82" t="s">
        <v>466</v>
      </c>
      <c r="F60" s="229" t="s">
        <v>445</v>
      </c>
      <c r="G60" s="230" t="s">
        <v>446</v>
      </c>
      <c r="H60" s="227" t="s">
        <v>467</v>
      </c>
      <c r="I60" s="161" t="s">
        <v>468</v>
      </c>
      <c r="J60" s="84">
        <v>2.75</v>
      </c>
      <c r="K60" s="84">
        <v>3.15</v>
      </c>
      <c r="L60" s="84" t="s">
        <v>288</v>
      </c>
      <c r="M60" s="84">
        <v>2.19</v>
      </c>
      <c r="N60" s="84">
        <v>3.5</v>
      </c>
      <c r="O60" s="84">
        <v>3.64</v>
      </c>
      <c r="P60" s="162">
        <v>3.57</v>
      </c>
      <c r="Q60" s="84" t="s">
        <v>288</v>
      </c>
      <c r="R60" s="163">
        <v>2.4900000000000002</v>
      </c>
      <c r="S60" s="164">
        <v>43</v>
      </c>
      <c r="T60" s="165">
        <v>72.599999999999994</v>
      </c>
      <c r="U60" s="231" t="s">
        <v>288</v>
      </c>
      <c r="V60" s="164">
        <v>7.1</v>
      </c>
      <c r="W60" s="164">
        <v>66.599999999999994</v>
      </c>
      <c r="X60" s="165">
        <v>73.5</v>
      </c>
      <c r="Y60" s="164">
        <v>91.4</v>
      </c>
      <c r="Z60" s="231" t="s">
        <v>288</v>
      </c>
      <c r="AA60" s="165">
        <v>18.7</v>
      </c>
      <c r="AB60" s="177"/>
      <c r="AC60" s="233"/>
      <c r="AD60" s="167">
        <f t="shared" si="1"/>
        <v>3.0414285714285714</v>
      </c>
      <c r="AE60" s="168"/>
      <c r="AF60" s="168"/>
      <c r="AG60" s="168"/>
      <c r="AH60" s="168"/>
      <c r="AI60" s="168"/>
      <c r="AJ60" s="168"/>
      <c r="AK60" s="168"/>
      <c r="AL60" s="168"/>
      <c r="AM60" s="168"/>
      <c r="AN60" s="168"/>
      <c r="AO60" s="168"/>
    </row>
    <row r="61" spans="1:41" s="169" customFormat="1" ht="51" customHeight="1">
      <c r="A61" s="228">
        <v>3.1</v>
      </c>
      <c r="B61" s="156" t="s">
        <v>116</v>
      </c>
      <c r="C61" s="157" t="s">
        <v>117</v>
      </c>
      <c r="D61" s="80" t="s">
        <v>293</v>
      </c>
      <c r="E61" s="82" t="s">
        <v>469</v>
      </c>
      <c r="F61" s="229" t="s">
        <v>445</v>
      </c>
      <c r="G61" s="230" t="s">
        <v>446</v>
      </c>
      <c r="H61" s="213" t="s">
        <v>470</v>
      </c>
      <c r="I61" s="161" t="s">
        <v>471</v>
      </c>
      <c r="J61" s="84">
        <v>4.22</v>
      </c>
      <c r="K61" s="84">
        <v>3.61</v>
      </c>
      <c r="L61" s="84" t="s">
        <v>288</v>
      </c>
      <c r="M61" s="84">
        <v>2.89</v>
      </c>
      <c r="N61" s="84">
        <v>4.0599999999999996</v>
      </c>
      <c r="O61" s="84">
        <v>4.1500000000000004</v>
      </c>
      <c r="P61" s="162">
        <v>4.3899999999999997</v>
      </c>
      <c r="Q61" s="84" t="s">
        <v>288</v>
      </c>
      <c r="R61" s="163">
        <v>2.8</v>
      </c>
      <c r="S61" s="164">
        <v>89.5</v>
      </c>
      <c r="T61" s="165">
        <v>43.8</v>
      </c>
      <c r="U61" s="231" t="s">
        <v>288</v>
      </c>
      <c r="V61" s="164">
        <v>9.1999999999999993</v>
      </c>
      <c r="W61" s="164">
        <v>73.599999999999994</v>
      </c>
      <c r="X61" s="165">
        <v>78.099999999999994</v>
      </c>
      <c r="Y61" s="164">
        <v>97.5</v>
      </c>
      <c r="Z61" s="231" t="s">
        <v>288</v>
      </c>
      <c r="AA61" s="165">
        <v>9.6</v>
      </c>
      <c r="AB61" s="177"/>
      <c r="AC61" s="233"/>
      <c r="AD61" s="202">
        <f t="shared" si="1"/>
        <v>3.7314285714285718</v>
      </c>
      <c r="AE61" s="168"/>
      <c r="AF61" s="168"/>
      <c r="AG61" s="168"/>
      <c r="AH61" s="168"/>
      <c r="AI61" s="168"/>
      <c r="AJ61" s="168"/>
      <c r="AK61" s="168"/>
      <c r="AL61" s="168"/>
      <c r="AM61" s="168"/>
      <c r="AN61" s="168"/>
      <c r="AO61" s="168"/>
    </row>
    <row r="62" spans="1:41" s="169" customFormat="1" ht="51" customHeight="1">
      <c r="A62" s="228">
        <v>3.1</v>
      </c>
      <c r="B62" s="156" t="s">
        <v>116</v>
      </c>
      <c r="C62" s="157" t="s">
        <v>117</v>
      </c>
      <c r="D62" s="80" t="s">
        <v>293</v>
      </c>
      <c r="E62" s="82" t="s">
        <v>472</v>
      </c>
      <c r="F62" s="229" t="s">
        <v>445</v>
      </c>
      <c r="G62" s="230" t="s">
        <v>446</v>
      </c>
      <c r="H62" s="213" t="s">
        <v>473</v>
      </c>
      <c r="I62" s="161" t="s">
        <v>474</v>
      </c>
      <c r="J62" s="84">
        <v>4.3499999999999996</v>
      </c>
      <c r="K62" s="84">
        <v>3.52</v>
      </c>
      <c r="L62" s="84" t="s">
        <v>288</v>
      </c>
      <c r="M62" s="84">
        <v>2.99</v>
      </c>
      <c r="N62" s="84">
        <v>4.05</v>
      </c>
      <c r="O62" s="84">
        <v>4.1500000000000004</v>
      </c>
      <c r="P62" s="162">
        <v>3.99</v>
      </c>
      <c r="Q62" s="84" t="s">
        <v>288</v>
      </c>
      <c r="R62" s="163">
        <v>2.67</v>
      </c>
      <c r="S62" s="164">
        <v>97</v>
      </c>
      <c r="T62" s="165">
        <v>41</v>
      </c>
      <c r="U62" s="231" t="s">
        <v>288</v>
      </c>
      <c r="V62" s="164">
        <v>10.7</v>
      </c>
      <c r="W62" s="164">
        <v>84.2</v>
      </c>
      <c r="X62" s="165">
        <v>79.400000000000006</v>
      </c>
      <c r="Y62" s="164">
        <v>72.5</v>
      </c>
      <c r="Z62" s="231" t="s">
        <v>288</v>
      </c>
      <c r="AA62" s="165">
        <v>6</v>
      </c>
      <c r="AB62" s="177"/>
      <c r="AC62" s="234"/>
      <c r="AD62" s="202">
        <f t="shared" si="1"/>
        <v>3.6742857142857153</v>
      </c>
      <c r="AE62" s="168"/>
      <c r="AF62" s="168"/>
      <c r="AG62" s="168"/>
      <c r="AH62" s="168"/>
      <c r="AI62" s="168"/>
      <c r="AJ62" s="168"/>
      <c r="AK62" s="168"/>
      <c r="AL62" s="168"/>
      <c r="AM62" s="168"/>
      <c r="AN62" s="168"/>
      <c r="AO62" s="168"/>
    </row>
    <row r="63" spans="1:41" s="169" customFormat="1" ht="37.5" customHeight="1">
      <c r="A63" s="228">
        <v>3.1</v>
      </c>
      <c r="B63" s="65" t="s">
        <v>116</v>
      </c>
      <c r="C63" s="157" t="s">
        <v>117</v>
      </c>
      <c r="D63" s="80" t="s">
        <v>293</v>
      </c>
      <c r="E63" s="82" t="s">
        <v>475</v>
      </c>
      <c r="F63" s="229" t="s">
        <v>445</v>
      </c>
      <c r="G63" s="230" t="s">
        <v>476</v>
      </c>
      <c r="H63" s="227" t="s">
        <v>477</v>
      </c>
      <c r="I63" s="180" t="s">
        <v>478</v>
      </c>
      <c r="J63" s="84">
        <v>4.45</v>
      </c>
      <c r="K63" s="84">
        <v>4.2300000000000004</v>
      </c>
      <c r="L63" s="84">
        <v>3.58</v>
      </c>
      <c r="M63" s="84">
        <v>4.1399999999999997</v>
      </c>
      <c r="N63" s="84">
        <v>3.95</v>
      </c>
      <c r="O63" s="84">
        <v>3.66</v>
      </c>
      <c r="P63" s="162">
        <v>3.19</v>
      </c>
      <c r="Q63" s="84">
        <v>3.53</v>
      </c>
      <c r="R63" s="163">
        <v>4.01</v>
      </c>
      <c r="S63" s="164">
        <v>94.9</v>
      </c>
      <c r="T63" s="165">
        <v>80.400000000000006</v>
      </c>
      <c r="U63" s="164">
        <v>28.1</v>
      </c>
      <c r="V63" s="164">
        <v>92.3</v>
      </c>
      <c r="W63" s="164">
        <v>42.3</v>
      </c>
      <c r="X63" s="165">
        <v>38.4</v>
      </c>
      <c r="Y63" s="164">
        <v>1.6</v>
      </c>
      <c r="Z63" s="164">
        <v>8.1</v>
      </c>
      <c r="AA63" s="165">
        <v>73.8</v>
      </c>
      <c r="AB63" s="172"/>
      <c r="AC63" s="207" t="s">
        <v>479</v>
      </c>
      <c r="AD63" s="202">
        <f t="shared" si="1"/>
        <v>3.8600000000000003</v>
      </c>
      <c r="AE63" s="168"/>
      <c r="AF63" s="168"/>
      <c r="AG63" s="168"/>
      <c r="AH63" s="168"/>
      <c r="AI63" s="168"/>
      <c r="AJ63" s="168"/>
      <c r="AK63" s="168"/>
      <c r="AL63" s="168"/>
      <c r="AM63" s="168"/>
      <c r="AN63" s="168"/>
      <c r="AO63" s="168"/>
    </row>
    <row r="64" spans="1:41" s="169" customFormat="1" ht="37.5" customHeight="1">
      <c r="A64" s="228">
        <v>3.1</v>
      </c>
      <c r="B64" s="156" t="s">
        <v>116</v>
      </c>
      <c r="C64" s="157" t="s">
        <v>117</v>
      </c>
      <c r="D64" s="80" t="s">
        <v>293</v>
      </c>
      <c r="E64" s="82" t="s">
        <v>480</v>
      </c>
      <c r="F64" s="229" t="s">
        <v>445</v>
      </c>
      <c r="G64" s="235" t="s">
        <v>481</v>
      </c>
      <c r="H64" s="227" t="s">
        <v>477</v>
      </c>
      <c r="I64" s="187" t="s">
        <v>482</v>
      </c>
      <c r="J64" s="84">
        <v>2.78</v>
      </c>
      <c r="K64" s="84" t="s">
        <v>288</v>
      </c>
      <c r="L64" s="84" t="s">
        <v>288</v>
      </c>
      <c r="M64" s="84">
        <v>3.38</v>
      </c>
      <c r="N64" s="84" t="s">
        <v>288</v>
      </c>
      <c r="O64" s="84" t="s">
        <v>288</v>
      </c>
      <c r="P64" s="162" t="s">
        <v>288</v>
      </c>
      <c r="Q64" s="84" t="s">
        <v>288</v>
      </c>
      <c r="R64" s="163">
        <v>3.47</v>
      </c>
      <c r="S64" s="164">
        <v>12.7</v>
      </c>
      <c r="T64" s="165" t="s">
        <v>288</v>
      </c>
      <c r="U64" s="231" t="s">
        <v>288</v>
      </c>
      <c r="V64" s="164">
        <v>34.1</v>
      </c>
      <c r="W64" s="231" t="s">
        <v>288</v>
      </c>
      <c r="X64" s="231" t="s">
        <v>288</v>
      </c>
      <c r="Y64" s="231" t="s">
        <v>288</v>
      </c>
      <c r="Z64" s="231" t="s">
        <v>288</v>
      </c>
      <c r="AA64" s="165">
        <v>40</v>
      </c>
      <c r="AB64" s="172"/>
      <c r="AC64" s="207"/>
      <c r="AD64" s="167">
        <f t="shared" si="1"/>
        <v>3.2100000000000004</v>
      </c>
      <c r="AE64" s="168"/>
      <c r="AF64" s="168"/>
      <c r="AG64" s="168"/>
      <c r="AH64" s="168"/>
      <c r="AI64" s="168"/>
      <c r="AJ64" s="168"/>
      <c r="AK64" s="168"/>
      <c r="AL64" s="168"/>
      <c r="AM64" s="168"/>
      <c r="AN64" s="168"/>
      <c r="AO64" s="168"/>
    </row>
    <row r="65" spans="1:41" s="169" customFormat="1" ht="37.5" customHeight="1">
      <c r="A65" s="228">
        <v>3.1</v>
      </c>
      <c r="B65" s="65" t="s">
        <v>116</v>
      </c>
      <c r="C65" s="157" t="s">
        <v>117</v>
      </c>
      <c r="D65" s="80" t="s">
        <v>293</v>
      </c>
      <c r="E65" s="82" t="s">
        <v>483</v>
      </c>
      <c r="F65" s="229" t="s">
        <v>445</v>
      </c>
      <c r="G65" s="230" t="s">
        <v>476</v>
      </c>
      <c r="H65" s="227" t="s">
        <v>484</v>
      </c>
      <c r="I65" s="180" t="s">
        <v>485</v>
      </c>
      <c r="J65" s="84">
        <v>4.17</v>
      </c>
      <c r="K65" s="84">
        <v>4.13</v>
      </c>
      <c r="L65" s="84">
        <v>3.37</v>
      </c>
      <c r="M65" s="84">
        <v>4.17</v>
      </c>
      <c r="N65" s="84">
        <v>3.81</v>
      </c>
      <c r="O65" s="84">
        <v>3.41</v>
      </c>
      <c r="P65" s="162">
        <v>3.25</v>
      </c>
      <c r="Q65" s="84">
        <v>3.54</v>
      </c>
      <c r="R65" s="163">
        <v>4.1100000000000003</v>
      </c>
      <c r="S65" s="164">
        <v>87.5</v>
      </c>
      <c r="T65" s="165">
        <v>77</v>
      </c>
      <c r="U65" s="164">
        <v>13.6</v>
      </c>
      <c r="V65" s="164">
        <v>95.6</v>
      </c>
      <c r="W65" s="164">
        <v>35.700000000000003</v>
      </c>
      <c r="X65" s="165">
        <v>32.4</v>
      </c>
      <c r="Y65" s="164">
        <v>10.199999999999999</v>
      </c>
      <c r="Z65" s="164">
        <v>26.6</v>
      </c>
      <c r="AA65" s="165">
        <v>89.2</v>
      </c>
      <c r="AB65" s="172"/>
      <c r="AC65" s="207"/>
      <c r="AD65" s="202">
        <f t="shared" si="1"/>
        <v>3.7733333333333334</v>
      </c>
      <c r="AE65" s="168"/>
      <c r="AF65" s="168"/>
      <c r="AG65" s="168"/>
      <c r="AH65" s="168"/>
      <c r="AI65" s="168"/>
      <c r="AJ65" s="168"/>
      <c r="AK65" s="168"/>
      <c r="AL65" s="168"/>
      <c r="AM65" s="168"/>
      <c r="AN65" s="168"/>
      <c r="AO65" s="168"/>
    </row>
    <row r="66" spans="1:41" s="169" customFormat="1" ht="37.5" customHeight="1">
      <c r="A66" s="228">
        <v>3.1</v>
      </c>
      <c r="B66" s="156" t="s">
        <v>116</v>
      </c>
      <c r="C66" s="157" t="s">
        <v>117</v>
      </c>
      <c r="D66" s="80" t="s">
        <v>293</v>
      </c>
      <c r="E66" s="82" t="s">
        <v>486</v>
      </c>
      <c r="F66" s="229" t="s">
        <v>445</v>
      </c>
      <c r="G66" s="235" t="s">
        <v>481</v>
      </c>
      <c r="H66" s="227" t="s">
        <v>487</v>
      </c>
      <c r="I66" s="187" t="s">
        <v>488</v>
      </c>
      <c r="J66" s="84">
        <v>2.39</v>
      </c>
      <c r="K66" s="84" t="s">
        <v>288</v>
      </c>
      <c r="L66" s="84" t="s">
        <v>288</v>
      </c>
      <c r="M66" s="84">
        <v>2.19</v>
      </c>
      <c r="N66" s="84" t="s">
        <v>288</v>
      </c>
      <c r="O66" s="84" t="s">
        <v>288</v>
      </c>
      <c r="P66" s="162" t="s">
        <v>288</v>
      </c>
      <c r="Q66" s="84" t="s">
        <v>288</v>
      </c>
      <c r="R66" s="163" t="s">
        <v>288</v>
      </c>
      <c r="S66" s="164">
        <v>9.5</v>
      </c>
      <c r="T66" s="165" t="s">
        <v>288</v>
      </c>
      <c r="U66" s="231" t="s">
        <v>288</v>
      </c>
      <c r="V66" s="164">
        <v>0</v>
      </c>
      <c r="W66" s="231" t="s">
        <v>288</v>
      </c>
      <c r="X66" s="231" t="s">
        <v>288</v>
      </c>
      <c r="Y66" s="231" t="s">
        <v>288</v>
      </c>
      <c r="Z66" s="231" t="s">
        <v>288</v>
      </c>
      <c r="AA66" s="236" t="s">
        <v>288</v>
      </c>
      <c r="AB66" s="172"/>
      <c r="AC66" s="207"/>
      <c r="AD66" s="223">
        <f t="shared" si="1"/>
        <v>2.29</v>
      </c>
      <c r="AE66" s="168"/>
      <c r="AF66" s="168"/>
      <c r="AG66" s="168"/>
      <c r="AH66" s="168"/>
      <c r="AI66" s="168"/>
      <c r="AJ66" s="168"/>
      <c r="AK66" s="168"/>
      <c r="AL66" s="168"/>
      <c r="AM66" s="168"/>
      <c r="AN66" s="168"/>
      <c r="AO66" s="168"/>
    </row>
    <row r="67" spans="1:41" s="169" customFormat="1" ht="37.5" customHeight="1">
      <c r="A67" s="228">
        <v>3.1</v>
      </c>
      <c r="B67" s="156" t="s">
        <v>116</v>
      </c>
      <c r="C67" s="157" t="s">
        <v>117</v>
      </c>
      <c r="D67" s="80" t="s">
        <v>293</v>
      </c>
      <c r="E67" s="82" t="s">
        <v>489</v>
      </c>
      <c r="F67" s="229" t="s">
        <v>445</v>
      </c>
      <c r="G67" s="230" t="s">
        <v>446</v>
      </c>
      <c r="H67" s="213" t="s">
        <v>490</v>
      </c>
      <c r="I67" s="161" t="s">
        <v>491</v>
      </c>
      <c r="J67" s="84">
        <v>4.4400000000000004</v>
      </c>
      <c r="K67" s="84">
        <v>3.97</v>
      </c>
      <c r="L67" s="84">
        <v>3.79</v>
      </c>
      <c r="M67" s="84">
        <v>3.15</v>
      </c>
      <c r="N67" s="84">
        <v>4.2300000000000004</v>
      </c>
      <c r="O67" s="84">
        <v>3.65</v>
      </c>
      <c r="P67" s="162">
        <v>4.21</v>
      </c>
      <c r="Q67" s="84" t="s">
        <v>288</v>
      </c>
      <c r="R67" s="163">
        <v>3.27</v>
      </c>
      <c r="S67" s="164">
        <v>96.6</v>
      </c>
      <c r="T67" s="165">
        <v>70.5</v>
      </c>
      <c r="U67" s="164">
        <v>45.4</v>
      </c>
      <c r="V67" s="164">
        <v>11.5</v>
      </c>
      <c r="W67" s="164">
        <v>75</v>
      </c>
      <c r="X67" s="165">
        <v>19.399999999999999</v>
      </c>
      <c r="Y67" s="164">
        <v>84</v>
      </c>
      <c r="Z67" s="231" t="s">
        <v>288</v>
      </c>
      <c r="AA67" s="165">
        <v>20.6</v>
      </c>
      <c r="AB67" s="172"/>
      <c r="AC67" s="173"/>
      <c r="AD67" s="202">
        <f t="shared" si="1"/>
        <v>3.8387499999999997</v>
      </c>
      <c r="AE67" s="168"/>
      <c r="AF67" s="168"/>
      <c r="AG67" s="168"/>
      <c r="AH67" s="168"/>
      <c r="AI67" s="168"/>
      <c r="AJ67" s="168"/>
      <c r="AK67" s="168"/>
      <c r="AL67" s="168"/>
      <c r="AM67" s="168"/>
      <c r="AN67" s="168"/>
      <c r="AO67" s="168"/>
    </row>
    <row r="68" spans="1:41" s="169" customFormat="1" ht="39" customHeight="1">
      <c r="A68" s="228">
        <v>3.1</v>
      </c>
      <c r="B68" s="156" t="s">
        <v>116</v>
      </c>
      <c r="C68" s="157" t="s">
        <v>117</v>
      </c>
      <c r="D68" s="80" t="s">
        <v>293</v>
      </c>
      <c r="E68" s="82" t="s">
        <v>492</v>
      </c>
      <c r="F68" s="229" t="s">
        <v>445</v>
      </c>
      <c r="G68" s="230" t="s">
        <v>476</v>
      </c>
      <c r="H68" s="227" t="s">
        <v>493</v>
      </c>
      <c r="I68" s="180" t="s">
        <v>494</v>
      </c>
      <c r="J68" s="84">
        <v>2.98</v>
      </c>
      <c r="K68" s="84">
        <v>2.94</v>
      </c>
      <c r="L68" s="84" t="s">
        <v>288</v>
      </c>
      <c r="M68" s="84">
        <v>2.88</v>
      </c>
      <c r="N68" s="84">
        <v>2.86</v>
      </c>
      <c r="O68" s="84">
        <v>2.4</v>
      </c>
      <c r="P68" s="162">
        <v>2.62</v>
      </c>
      <c r="Q68" s="84">
        <v>2.33</v>
      </c>
      <c r="R68" s="163">
        <v>3.75</v>
      </c>
      <c r="S68" s="164">
        <v>60</v>
      </c>
      <c r="T68" s="165">
        <v>72.099999999999994</v>
      </c>
      <c r="U68" s="231" t="s">
        <v>288</v>
      </c>
      <c r="V68" s="164">
        <v>56.5</v>
      </c>
      <c r="W68" s="164">
        <v>35.700000000000003</v>
      </c>
      <c r="X68" s="165">
        <v>47.2</v>
      </c>
      <c r="Y68" s="164">
        <v>15.3</v>
      </c>
      <c r="Z68" s="164">
        <v>3.2</v>
      </c>
      <c r="AA68" s="165">
        <v>96.2</v>
      </c>
      <c r="AB68" s="172"/>
      <c r="AC68" s="177" t="s">
        <v>495</v>
      </c>
      <c r="AD68" s="170">
        <f t="shared" si="1"/>
        <v>2.8449999999999998</v>
      </c>
      <c r="AE68" s="168"/>
      <c r="AF68" s="168"/>
      <c r="AG68" s="168"/>
      <c r="AH68" s="168"/>
      <c r="AI68" s="168"/>
      <c r="AJ68" s="168"/>
      <c r="AK68" s="168"/>
      <c r="AL68" s="168"/>
      <c r="AM68" s="168"/>
      <c r="AN68" s="168"/>
      <c r="AO68" s="168"/>
    </row>
    <row r="69" spans="1:41" s="169" customFormat="1" ht="38.25" customHeight="1">
      <c r="A69" s="228">
        <v>3.1</v>
      </c>
      <c r="B69" s="156" t="s">
        <v>116</v>
      </c>
      <c r="C69" s="157" t="s">
        <v>117</v>
      </c>
      <c r="D69" s="80" t="s">
        <v>293</v>
      </c>
      <c r="E69" s="82" t="s">
        <v>496</v>
      </c>
      <c r="F69" s="229" t="s">
        <v>445</v>
      </c>
      <c r="G69" s="235" t="s">
        <v>481</v>
      </c>
      <c r="H69" s="227" t="s">
        <v>493</v>
      </c>
      <c r="I69" s="187" t="s">
        <v>497</v>
      </c>
      <c r="J69" s="84" t="s">
        <v>288</v>
      </c>
      <c r="K69" s="84" t="s">
        <v>288</v>
      </c>
      <c r="L69" s="84" t="s">
        <v>288</v>
      </c>
      <c r="M69" s="84" t="s">
        <v>288</v>
      </c>
      <c r="N69" s="84" t="s">
        <v>288</v>
      </c>
      <c r="O69" s="84" t="s">
        <v>288</v>
      </c>
      <c r="P69" s="162" t="s">
        <v>288</v>
      </c>
      <c r="Q69" s="84" t="s">
        <v>288</v>
      </c>
      <c r="R69" s="163" t="s">
        <v>288</v>
      </c>
      <c r="S69" s="231" t="s">
        <v>288</v>
      </c>
      <c r="T69" s="231" t="s">
        <v>288</v>
      </c>
      <c r="U69" s="231" t="s">
        <v>288</v>
      </c>
      <c r="V69" s="231" t="s">
        <v>288</v>
      </c>
      <c r="W69" s="231" t="s">
        <v>288</v>
      </c>
      <c r="X69" s="231" t="s">
        <v>288</v>
      </c>
      <c r="Y69" s="231" t="s">
        <v>288</v>
      </c>
      <c r="Z69" s="231" t="s">
        <v>288</v>
      </c>
      <c r="AA69" s="236" t="s">
        <v>288</v>
      </c>
      <c r="AB69" s="172"/>
      <c r="AC69" s="173"/>
      <c r="AD69" s="167"/>
      <c r="AE69" s="168"/>
      <c r="AF69" s="168"/>
      <c r="AG69" s="168"/>
      <c r="AH69" s="168"/>
      <c r="AI69" s="168"/>
      <c r="AJ69" s="168"/>
      <c r="AK69" s="168"/>
      <c r="AL69" s="168"/>
      <c r="AM69" s="168"/>
      <c r="AN69" s="168"/>
      <c r="AO69" s="168"/>
    </row>
    <row r="70" spans="1:41" s="169" customFormat="1" ht="52.5" customHeight="1">
      <c r="A70" s="237">
        <v>4.0999999999999996</v>
      </c>
      <c r="B70" s="156" t="s">
        <v>125</v>
      </c>
      <c r="C70" s="157" t="s">
        <v>126</v>
      </c>
      <c r="D70" s="80"/>
      <c r="E70" s="82" t="s">
        <v>498</v>
      </c>
      <c r="F70" s="238" t="s">
        <v>499</v>
      </c>
      <c r="G70" s="239" t="s">
        <v>500</v>
      </c>
      <c r="H70" s="213" t="s">
        <v>501</v>
      </c>
      <c r="I70" s="161" t="s">
        <v>502</v>
      </c>
      <c r="J70" s="84">
        <v>3.63</v>
      </c>
      <c r="K70" s="84">
        <v>3.95</v>
      </c>
      <c r="L70" s="84">
        <v>3.15</v>
      </c>
      <c r="M70" s="84">
        <v>3.29</v>
      </c>
      <c r="N70" s="84">
        <v>3.49</v>
      </c>
      <c r="O70" s="84">
        <v>4.34</v>
      </c>
      <c r="P70" s="162">
        <v>3.65</v>
      </c>
      <c r="Q70" s="84">
        <v>3.44</v>
      </c>
      <c r="R70" s="163">
        <v>3.54</v>
      </c>
      <c r="S70" s="164">
        <v>22.3</v>
      </c>
      <c r="T70" s="165">
        <v>53.6</v>
      </c>
      <c r="U70" s="164">
        <v>3.1</v>
      </c>
      <c r="V70" s="164">
        <v>14.7</v>
      </c>
      <c r="W70" s="164">
        <v>20</v>
      </c>
      <c r="X70" s="165">
        <v>84.3</v>
      </c>
      <c r="Y70" s="164">
        <v>31.5</v>
      </c>
      <c r="Z70" s="164">
        <v>7.8</v>
      </c>
      <c r="AA70" s="165">
        <v>23.8</v>
      </c>
      <c r="AB70" s="240" t="s">
        <v>503</v>
      </c>
      <c r="AC70" s="101" t="s">
        <v>504</v>
      </c>
      <c r="AD70" s="202">
        <f t="shared" si="1"/>
        <v>3.6088888888888886</v>
      </c>
      <c r="AE70" s="168"/>
      <c r="AF70" s="168"/>
      <c r="AG70" s="168"/>
      <c r="AH70" s="168"/>
      <c r="AI70" s="168"/>
      <c r="AJ70" s="168"/>
      <c r="AK70" s="168"/>
      <c r="AL70" s="168"/>
      <c r="AM70" s="168"/>
      <c r="AN70" s="168"/>
      <c r="AO70" s="168"/>
    </row>
    <row r="71" spans="1:41" s="169" customFormat="1" ht="37.5" customHeight="1">
      <c r="A71" s="237">
        <v>4.0999999999999996</v>
      </c>
      <c r="B71" s="65" t="s">
        <v>125</v>
      </c>
      <c r="C71" s="157" t="s">
        <v>126</v>
      </c>
      <c r="D71" s="80" t="s">
        <v>293</v>
      </c>
      <c r="E71" s="82" t="s">
        <v>505</v>
      </c>
      <c r="F71" s="241" t="s">
        <v>499</v>
      </c>
      <c r="G71" s="242" t="s">
        <v>506</v>
      </c>
      <c r="H71" s="171" t="s">
        <v>507</v>
      </c>
      <c r="I71" s="180" t="s">
        <v>508</v>
      </c>
      <c r="J71" s="84">
        <v>4.2699999999999996</v>
      </c>
      <c r="K71" s="84">
        <v>3.7</v>
      </c>
      <c r="L71" s="84">
        <v>3.57</v>
      </c>
      <c r="M71" s="84">
        <v>3.77</v>
      </c>
      <c r="N71" s="84">
        <v>4.0599999999999996</v>
      </c>
      <c r="O71" s="84">
        <v>4.47</v>
      </c>
      <c r="P71" s="162">
        <v>3.44</v>
      </c>
      <c r="Q71" s="84">
        <v>4.2</v>
      </c>
      <c r="R71" s="163">
        <v>3.6</v>
      </c>
      <c r="S71" s="164">
        <v>98.7</v>
      </c>
      <c r="T71" s="165">
        <v>56</v>
      </c>
      <c r="U71" s="164">
        <v>36.299999999999997</v>
      </c>
      <c r="V71" s="164">
        <v>48.4</v>
      </c>
      <c r="W71" s="164">
        <v>57.6</v>
      </c>
      <c r="X71" s="165">
        <v>100</v>
      </c>
      <c r="Y71" s="164">
        <v>10.1</v>
      </c>
      <c r="Z71" s="164">
        <v>74.3</v>
      </c>
      <c r="AA71" s="165">
        <v>19</v>
      </c>
      <c r="AB71" s="177"/>
      <c r="AC71" s="101" t="s">
        <v>509</v>
      </c>
      <c r="AD71" s="202">
        <f t="shared" si="1"/>
        <v>3.8977777777777778</v>
      </c>
      <c r="AE71" s="168"/>
      <c r="AF71" s="168"/>
      <c r="AG71" s="168"/>
      <c r="AH71" s="168"/>
      <c r="AI71" s="168"/>
      <c r="AJ71" s="168"/>
      <c r="AK71" s="168"/>
      <c r="AL71" s="168"/>
      <c r="AM71" s="168"/>
      <c r="AN71" s="168"/>
      <c r="AO71" s="168"/>
    </row>
    <row r="72" spans="1:41" s="169" customFormat="1" ht="37.5" customHeight="1">
      <c r="A72" s="237">
        <v>4.0999999999999996</v>
      </c>
      <c r="B72" s="156" t="s">
        <v>125</v>
      </c>
      <c r="C72" s="157" t="s">
        <v>126</v>
      </c>
      <c r="D72" s="80" t="s">
        <v>293</v>
      </c>
      <c r="E72" s="82" t="s">
        <v>510</v>
      </c>
      <c r="F72" s="241" t="s">
        <v>499</v>
      </c>
      <c r="G72" s="243" t="s">
        <v>511</v>
      </c>
      <c r="H72" s="171" t="s">
        <v>507</v>
      </c>
      <c r="I72" s="187" t="s">
        <v>512</v>
      </c>
      <c r="J72" s="84">
        <v>2.99</v>
      </c>
      <c r="K72" s="84">
        <v>3.1</v>
      </c>
      <c r="L72" s="84">
        <v>2.84</v>
      </c>
      <c r="M72" s="84">
        <v>3</v>
      </c>
      <c r="N72" s="84">
        <v>2.4</v>
      </c>
      <c r="O72" s="84">
        <v>3.03</v>
      </c>
      <c r="P72" s="162">
        <v>3.14</v>
      </c>
      <c r="Q72" s="84" t="s">
        <v>288</v>
      </c>
      <c r="R72" s="163">
        <v>2.75</v>
      </c>
      <c r="S72" s="164">
        <v>52.4</v>
      </c>
      <c r="T72" s="165">
        <v>63.4</v>
      </c>
      <c r="U72" s="164">
        <v>42.8</v>
      </c>
      <c r="V72" s="164">
        <v>56.1</v>
      </c>
      <c r="W72" s="164">
        <v>14.2</v>
      </c>
      <c r="X72" s="165">
        <v>59.2</v>
      </c>
      <c r="Y72" s="164">
        <v>62</v>
      </c>
      <c r="Z72" s="164" t="s">
        <v>288</v>
      </c>
      <c r="AA72" s="165">
        <v>48.6</v>
      </c>
      <c r="AB72" s="177"/>
      <c r="AC72" s="177" t="s">
        <v>513</v>
      </c>
      <c r="AD72" s="170">
        <f t="shared" si="1"/>
        <v>2.90625</v>
      </c>
      <c r="AE72" s="168"/>
      <c r="AF72" s="168"/>
      <c r="AG72" s="168"/>
      <c r="AH72" s="168"/>
      <c r="AI72" s="168"/>
      <c r="AJ72" s="168"/>
      <c r="AK72" s="168"/>
      <c r="AL72" s="168"/>
      <c r="AM72" s="168"/>
      <c r="AN72" s="168"/>
      <c r="AO72" s="168"/>
    </row>
    <row r="73" spans="1:41" s="169" customFormat="1" ht="25.5" customHeight="1">
      <c r="A73" s="237">
        <v>4.0999999999999996</v>
      </c>
      <c r="B73" s="65" t="s">
        <v>125</v>
      </c>
      <c r="C73" s="157" t="s">
        <v>126</v>
      </c>
      <c r="D73" s="80" t="s">
        <v>293</v>
      </c>
      <c r="E73" s="82" t="s">
        <v>514</v>
      </c>
      <c r="F73" s="241" t="s">
        <v>499</v>
      </c>
      <c r="G73" s="242" t="s">
        <v>506</v>
      </c>
      <c r="H73" s="171" t="s">
        <v>515</v>
      </c>
      <c r="I73" s="180" t="s">
        <v>516</v>
      </c>
      <c r="J73" s="84">
        <v>4.3499999999999996</v>
      </c>
      <c r="K73" s="84">
        <v>3.85</v>
      </c>
      <c r="L73" s="84">
        <v>4</v>
      </c>
      <c r="M73" s="84">
        <v>4.1399999999999997</v>
      </c>
      <c r="N73" s="84">
        <v>4.7300000000000004</v>
      </c>
      <c r="O73" s="84">
        <v>4.58</v>
      </c>
      <c r="P73" s="162">
        <v>4</v>
      </c>
      <c r="Q73" s="84">
        <v>4.3600000000000003</v>
      </c>
      <c r="R73" s="163">
        <v>4.34</v>
      </c>
      <c r="S73" s="164">
        <v>75.900000000000006</v>
      </c>
      <c r="T73" s="165">
        <v>13.4</v>
      </c>
      <c r="U73" s="164">
        <v>25</v>
      </c>
      <c r="V73" s="164">
        <v>60.6</v>
      </c>
      <c r="W73" s="164">
        <v>92.3</v>
      </c>
      <c r="X73" s="165">
        <v>92.4</v>
      </c>
      <c r="Y73" s="164">
        <v>11.8</v>
      </c>
      <c r="Z73" s="164">
        <v>69.2</v>
      </c>
      <c r="AA73" s="165">
        <v>50</v>
      </c>
      <c r="AB73" s="177"/>
      <c r="AC73" s="173"/>
      <c r="AD73" s="185">
        <f t="shared" si="1"/>
        <v>4.2611111111111102</v>
      </c>
      <c r="AE73" s="168"/>
      <c r="AF73" s="168"/>
      <c r="AG73" s="168"/>
      <c r="AH73" s="168"/>
      <c r="AI73" s="168"/>
      <c r="AJ73" s="168"/>
      <c r="AK73" s="168"/>
      <c r="AL73" s="168"/>
      <c r="AM73" s="168"/>
      <c r="AN73" s="168"/>
      <c r="AO73" s="168"/>
    </row>
    <row r="74" spans="1:41" s="169" customFormat="1" ht="25.5" customHeight="1">
      <c r="A74" s="237">
        <v>4.0999999999999996</v>
      </c>
      <c r="B74" s="65" t="s">
        <v>125</v>
      </c>
      <c r="C74" s="157" t="s">
        <v>126</v>
      </c>
      <c r="D74" s="80" t="s">
        <v>293</v>
      </c>
      <c r="E74" s="82" t="s">
        <v>517</v>
      </c>
      <c r="F74" s="241" t="s">
        <v>499</v>
      </c>
      <c r="G74" s="243" t="s">
        <v>511</v>
      </c>
      <c r="H74" s="171" t="s">
        <v>515</v>
      </c>
      <c r="I74" s="187" t="s">
        <v>518</v>
      </c>
      <c r="J74" s="84">
        <v>3.81</v>
      </c>
      <c r="K74" s="84">
        <v>3.38</v>
      </c>
      <c r="L74" s="84">
        <v>3.57</v>
      </c>
      <c r="M74" s="84">
        <v>3.22</v>
      </c>
      <c r="N74" s="84">
        <v>3.44</v>
      </c>
      <c r="O74" s="84">
        <v>3.5</v>
      </c>
      <c r="P74" s="162">
        <v>3.13</v>
      </c>
      <c r="Q74" s="84">
        <v>2.94</v>
      </c>
      <c r="R74" s="163">
        <v>3.25</v>
      </c>
      <c r="S74" s="164">
        <v>86.8</v>
      </c>
      <c r="T74" s="165">
        <v>46.2</v>
      </c>
      <c r="U74" s="164">
        <v>64.5</v>
      </c>
      <c r="V74" s="164">
        <v>35.9</v>
      </c>
      <c r="W74" s="164">
        <v>36</v>
      </c>
      <c r="X74" s="165">
        <v>64.400000000000006</v>
      </c>
      <c r="Y74" s="164">
        <v>26.4</v>
      </c>
      <c r="Z74" s="164">
        <v>14.2</v>
      </c>
      <c r="AA74" s="165">
        <v>42.5</v>
      </c>
      <c r="AB74" s="177"/>
      <c r="AC74" s="173"/>
      <c r="AD74" s="167">
        <f t="shared" si="1"/>
        <v>3.3600000000000003</v>
      </c>
      <c r="AE74" s="168"/>
      <c r="AF74" s="168"/>
      <c r="AG74" s="168"/>
      <c r="AH74" s="168"/>
      <c r="AI74" s="168"/>
      <c r="AJ74" s="168"/>
      <c r="AK74" s="168"/>
      <c r="AL74" s="168"/>
      <c r="AM74" s="168"/>
      <c r="AN74" s="168"/>
      <c r="AO74" s="168"/>
    </row>
    <row r="75" spans="1:41" s="169" customFormat="1" ht="47.25" customHeight="1">
      <c r="A75" s="237">
        <v>4.0999999999999996</v>
      </c>
      <c r="B75" s="156" t="s">
        <v>125</v>
      </c>
      <c r="C75" s="157" t="s">
        <v>126</v>
      </c>
      <c r="D75" s="80"/>
      <c r="E75" s="82" t="s">
        <v>519</v>
      </c>
      <c r="F75" s="238" t="s">
        <v>499</v>
      </c>
      <c r="G75" s="239" t="s">
        <v>500</v>
      </c>
      <c r="H75" s="213" t="s">
        <v>520</v>
      </c>
      <c r="I75" s="161" t="s">
        <v>521</v>
      </c>
      <c r="J75" s="84">
        <v>3.66</v>
      </c>
      <c r="K75" s="84">
        <v>3.75</v>
      </c>
      <c r="L75" s="84">
        <v>3.37</v>
      </c>
      <c r="M75" s="84">
        <v>2.61</v>
      </c>
      <c r="N75" s="84">
        <v>3.37</v>
      </c>
      <c r="O75" s="84">
        <v>4.6900000000000004</v>
      </c>
      <c r="P75" s="162">
        <v>3.02</v>
      </c>
      <c r="Q75" s="84">
        <v>3.76</v>
      </c>
      <c r="R75" s="163">
        <v>2.74</v>
      </c>
      <c r="S75" s="164">
        <v>55.1</v>
      </c>
      <c r="T75" s="165">
        <v>70.7</v>
      </c>
      <c r="U75" s="164">
        <v>50</v>
      </c>
      <c r="V75" s="164">
        <v>6.1</v>
      </c>
      <c r="W75" s="164">
        <v>32</v>
      </c>
      <c r="X75" s="165">
        <v>100</v>
      </c>
      <c r="Y75" s="164">
        <v>33.799999999999997</v>
      </c>
      <c r="Z75" s="164">
        <v>81.5</v>
      </c>
      <c r="AA75" s="165">
        <v>7.3</v>
      </c>
      <c r="AB75" s="172"/>
      <c r="AC75" s="225" t="s">
        <v>522</v>
      </c>
      <c r="AD75" s="167">
        <f t="shared" si="1"/>
        <v>3.4411111111111117</v>
      </c>
      <c r="AE75" s="168"/>
      <c r="AF75" s="168"/>
      <c r="AG75" s="168"/>
      <c r="AH75" s="168"/>
      <c r="AI75" s="168"/>
      <c r="AJ75" s="168"/>
      <c r="AK75" s="168"/>
      <c r="AL75" s="168"/>
      <c r="AM75" s="168"/>
      <c r="AN75" s="168"/>
      <c r="AO75" s="168"/>
    </row>
    <row r="76" spans="1:41" s="169" customFormat="1" ht="37.5" customHeight="1">
      <c r="A76" s="237">
        <v>4.0999999999999996</v>
      </c>
      <c r="B76" s="156" t="s">
        <v>125</v>
      </c>
      <c r="C76" s="157" t="s">
        <v>126</v>
      </c>
      <c r="D76" s="80"/>
      <c r="E76" s="82" t="s">
        <v>523</v>
      </c>
      <c r="F76" s="238" t="s">
        <v>499</v>
      </c>
      <c r="G76" s="239" t="s">
        <v>500</v>
      </c>
      <c r="H76" s="213" t="s">
        <v>524</v>
      </c>
      <c r="I76" s="161" t="s">
        <v>525</v>
      </c>
      <c r="J76" s="84">
        <v>3.42</v>
      </c>
      <c r="K76" s="84">
        <v>3.88</v>
      </c>
      <c r="L76" s="84">
        <v>3.52</v>
      </c>
      <c r="M76" s="84">
        <v>2.83</v>
      </c>
      <c r="N76" s="84">
        <v>3.74</v>
      </c>
      <c r="O76" s="84">
        <v>4.51</v>
      </c>
      <c r="P76" s="162">
        <v>3.28</v>
      </c>
      <c r="Q76" s="84">
        <v>3.12</v>
      </c>
      <c r="R76" s="163">
        <v>2.56</v>
      </c>
      <c r="S76" s="164">
        <v>61.3</v>
      </c>
      <c r="T76" s="165">
        <v>92.6</v>
      </c>
      <c r="U76" s="164">
        <v>34.299999999999997</v>
      </c>
      <c r="V76" s="164">
        <v>17.100000000000001</v>
      </c>
      <c r="W76" s="164">
        <v>80</v>
      </c>
      <c r="X76" s="165">
        <v>100</v>
      </c>
      <c r="Y76" s="164">
        <v>53.5</v>
      </c>
      <c r="Z76" s="164">
        <v>18.399999999999999</v>
      </c>
      <c r="AA76" s="165">
        <v>7.1</v>
      </c>
      <c r="AB76" s="172"/>
      <c r="AC76" s="244"/>
      <c r="AD76" s="167">
        <f t="shared" si="1"/>
        <v>3.4288888888888889</v>
      </c>
      <c r="AE76" s="168"/>
      <c r="AF76" s="168"/>
      <c r="AG76" s="168"/>
      <c r="AH76" s="168"/>
      <c r="AI76" s="168"/>
      <c r="AJ76" s="168"/>
      <c r="AK76" s="168"/>
      <c r="AL76" s="168"/>
      <c r="AM76" s="168"/>
      <c r="AN76" s="168"/>
      <c r="AO76" s="168"/>
    </row>
    <row r="77" spans="1:41" s="169" customFormat="1" ht="52.5" customHeight="1">
      <c r="A77" s="237">
        <v>4.0999999999999996</v>
      </c>
      <c r="B77" s="156" t="s">
        <v>125</v>
      </c>
      <c r="C77" s="157" t="s">
        <v>126</v>
      </c>
      <c r="D77" s="80"/>
      <c r="E77" s="82" t="s">
        <v>526</v>
      </c>
      <c r="F77" s="238" t="s">
        <v>499</v>
      </c>
      <c r="G77" s="239" t="s">
        <v>500</v>
      </c>
      <c r="H77" s="213" t="s">
        <v>527</v>
      </c>
      <c r="I77" s="161" t="s">
        <v>528</v>
      </c>
      <c r="J77" s="84">
        <v>3.84</v>
      </c>
      <c r="K77" s="84">
        <v>3.7</v>
      </c>
      <c r="L77" s="84">
        <v>3.37</v>
      </c>
      <c r="M77" s="84">
        <v>2.88</v>
      </c>
      <c r="N77" s="84">
        <v>3.78</v>
      </c>
      <c r="O77" s="84">
        <v>4.51</v>
      </c>
      <c r="P77" s="162">
        <v>3.66</v>
      </c>
      <c r="Q77" s="84">
        <v>3.6</v>
      </c>
      <c r="R77" s="163">
        <v>2.76</v>
      </c>
      <c r="S77" s="164">
        <v>84.6</v>
      </c>
      <c r="T77" s="165">
        <v>68.2</v>
      </c>
      <c r="U77" s="164">
        <v>40.6</v>
      </c>
      <c r="V77" s="164">
        <v>23.4</v>
      </c>
      <c r="W77" s="164">
        <v>76</v>
      </c>
      <c r="X77" s="165">
        <v>98.1</v>
      </c>
      <c r="Y77" s="164">
        <v>67.7</v>
      </c>
      <c r="Z77" s="164">
        <v>50</v>
      </c>
      <c r="AA77" s="165">
        <v>0</v>
      </c>
      <c r="AB77" s="172"/>
      <c r="AC77" s="244"/>
      <c r="AD77" s="202">
        <f t="shared" si="1"/>
        <v>3.5666666666666669</v>
      </c>
      <c r="AE77" s="168"/>
      <c r="AF77" s="168"/>
      <c r="AG77" s="168"/>
      <c r="AH77" s="168"/>
      <c r="AI77" s="168"/>
      <c r="AJ77" s="168"/>
      <c r="AK77" s="168"/>
      <c r="AL77" s="168"/>
      <c r="AM77" s="168"/>
      <c r="AN77" s="168"/>
      <c r="AO77" s="168"/>
    </row>
    <row r="78" spans="1:41" s="169" customFormat="1" ht="37.5" customHeight="1">
      <c r="A78" s="237">
        <v>4.0999999999999996</v>
      </c>
      <c r="B78" s="156" t="s">
        <v>125</v>
      </c>
      <c r="C78" s="157" t="s">
        <v>126</v>
      </c>
      <c r="D78" s="80"/>
      <c r="E78" s="82" t="s">
        <v>529</v>
      </c>
      <c r="F78" s="238" t="s">
        <v>499</v>
      </c>
      <c r="G78" s="239" t="s">
        <v>500</v>
      </c>
      <c r="H78" s="213" t="s">
        <v>530</v>
      </c>
      <c r="I78" s="161" t="s">
        <v>531</v>
      </c>
      <c r="J78" s="84">
        <v>3.54</v>
      </c>
      <c r="K78" s="84">
        <v>3.48</v>
      </c>
      <c r="L78" s="84">
        <v>2.73</v>
      </c>
      <c r="M78" s="84">
        <v>2.69</v>
      </c>
      <c r="N78" s="84">
        <v>3.37</v>
      </c>
      <c r="O78" s="84">
        <v>4.16</v>
      </c>
      <c r="P78" s="162">
        <v>3.48</v>
      </c>
      <c r="Q78" s="84">
        <v>3.6</v>
      </c>
      <c r="R78" s="163">
        <v>2.87</v>
      </c>
      <c r="S78" s="164">
        <v>62.8</v>
      </c>
      <c r="T78" s="165">
        <v>56.7</v>
      </c>
      <c r="U78" s="164">
        <v>15.6</v>
      </c>
      <c r="V78" s="164">
        <v>17.100000000000001</v>
      </c>
      <c r="W78" s="164">
        <v>34.6</v>
      </c>
      <c r="X78" s="165">
        <v>90.5</v>
      </c>
      <c r="Y78" s="164">
        <v>64.400000000000006</v>
      </c>
      <c r="Z78" s="164">
        <v>54</v>
      </c>
      <c r="AA78" s="165">
        <v>21.4</v>
      </c>
      <c r="AB78" s="172"/>
      <c r="AC78" s="244"/>
      <c r="AD78" s="167">
        <f t="shared" si="1"/>
        <v>3.3244444444444445</v>
      </c>
      <c r="AE78" s="168"/>
      <c r="AF78" s="168"/>
      <c r="AG78" s="168"/>
      <c r="AH78" s="168"/>
      <c r="AI78" s="168"/>
      <c r="AJ78" s="168"/>
      <c r="AK78" s="168"/>
      <c r="AL78" s="168"/>
      <c r="AM78" s="168"/>
      <c r="AN78" s="168"/>
      <c r="AO78" s="168"/>
    </row>
    <row r="79" spans="1:41" s="169" customFormat="1" ht="52.5" customHeight="1">
      <c r="A79" s="237">
        <v>4.0999999999999996</v>
      </c>
      <c r="B79" s="156" t="s">
        <v>125</v>
      </c>
      <c r="C79" s="157" t="s">
        <v>126</v>
      </c>
      <c r="D79" s="80"/>
      <c r="E79" s="82" t="s">
        <v>532</v>
      </c>
      <c r="F79" s="238" t="s">
        <v>499</v>
      </c>
      <c r="G79" s="239" t="s">
        <v>500</v>
      </c>
      <c r="H79" s="213" t="s">
        <v>533</v>
      </c>
      <c r="I79" s="161" t="s">
        <v>534</v>
      </c>
      <c r="J79" s="84">
        <v>4.09</v>
      </c>
      <c r="K79" s="84">
        <v>3.56</v>
      </c>
      <c r="L79" s="84">
        <v>3.15</v>
      </c>
      <c r="M79" s="84">
        <v>3.21</v>
      </c>
      <c r="N79" s="84">
        <v>4.05</v>
      </c>
      <c r="O79" s="84">
        <v>4.51</v>
      </c>
      <c r="P79" s="162">
        <v>3.92</v>
      </c>
      <c r="Q79" s="84">
        <v>4.1500000000000004</v>
      </c>
      <c r="R79" s="163">
        <v>3.38</v>
      </c>
      <c r="S79" s="164">
        <v>85.8</v>
      </c>
      <c r="T79" s="165">
        <v>29.6</v>
      </c>
      <c r="U79" s="164">
        <v>9.3000000000000007</v>
      </c>
      <c r="V79" s="164">
        <v>21.5</v>
      </c>
      <c r="W79" s="164">
        <v>87.5</v>
      </c>
      <c r="X79" s="165">
        <v>98.1</v>
      </c>
      <c r="Y79" s="164">
        <v>77.900000000000006</v>
      </c>
      <c r="Z79" s="164">
        <v>94.7</v>
      </c>
      <c r="AA79" s="165">
        <v>19</v>
      </c>
      <c r="AB79" s="41" t="s">
        <v>535</v>
      </c>
      <c r="AC79" s="244"/>
      <c r="AD79" s="202">
        <f t="shared" ref="AD79:AD110" si="3">AVERAGE(J79:R79)</f>
        <v>3.7800000000000002</v>
      </c>
      <c r="AE79" s="168"/>
      <c r="AF79" s="168"/>
      <c r="AG79" s="168"/>
      <c r="AH79" s="168"/>
      <c r="AI79" s="168"/>
      <c r="AJ79" s="168"/>
      <c r="AK79" s="168"/>
      <c r="AL79" s="168"/>
      <c r="AM79" s="168"/>
      <c r="AN79" s="168"/>
      <c r="AO79" s="168"/>
    </row>
    <row r="80" spans="1:41" s="169" customFormat="1" ht="52.5" customHeight="1">
      <c r="A80" s="237">
        <v>4.0999999999999996</v>
      </c>
      <c r="B80" s="156" t="s">
        <v>125</v>
      </c>
      <c r="C80" s="157" t="s">
        <v>126</v>
      </c>
      <c r="D80" s="80"/>
      <c r="E80" s="82" t="s">
        <v>536</v>
      </c>
      <c r="F80" s="238" t="s">
        <v>499</v>
      </c>
      <c r="G80" s="239" t="s">
        <v>500</v>
      </c>
      <c r="H80" s="213" t="s">
        <v>537</v>
      </c>
      <c r="I80" s="161" t="s">
        <v>538</v>
      </c>
      <c r="J80" s="84">
        <v>4.29</v>
      </c>
      <c r="K80" s="84">
        <v>3.85</v>
      </c>
      <c r="L80" s="84">
        <v>3.06</v>
      </c>
      <c r="M80" s="84">
        <v>3.55</v>
      </c>
      <c r="N80" s="84">
        <v>3.63</v>
      </c>
      <c r="O80" s="84">
        <v>4.34</v>
      </c>
      <c r="P80" s="162">
        <v>3.83</v>
      </c>
      <c r="Q80" s="84">
        <v>3.99</v>
      </c>
      <c r="R80" s="163">
        <v>3.45</v>
      </c>
      <c r="S80" s="164">
        <v>82.8</v>
      </c>
      <c r="T80" s="165">
        <v>28</v>
      </c>
      <c r="U80" s="164">
        <v>3.1</v>
      </c>
      <c r="V80" s="164">
        <v>29</v>
      </c>
      <c r="W80" s="164">
        <v>20.8</v>
      </c>
      <c r="X80" s="165">
        <v>78.400000000000006</v>
      </c>
      <c r="Y80" s="164">
        <v>35.700000000000003</v>
      </c>
      <c r="Z80" s="164">
        <v>65.7</v>
      </c>
      <c r="AA80" s="165">
        <v>7.1</v>
      </c>
      <c r="AB80" s="41"/>
      <c r="AC80" s="173"/>
      <c r="AD80" s="202">
        <f t="shared" si="3"/>
        <v>3.7766666666666668</v>
      </c>
      <c r="AE80" s="168"/>
      <c r="AF80" s="168"/>
      <c r="AG80" s="168"/>
      <c r="AH80" s="168"/>
      <c r="AI80" s="168"/>
      <c r="AJ80" s="168"/>
      <c r="AK80" s="168"/>
      <c r="AL80" s="168"/>
      <c r="AM80" s="168"/>
      <c r="AN80" s="168"/>
      <c r="AO80" s="168"/>
    </row>
    <row r="81" spans="1:41" s="169" customFormat="1" ht="24.75" customHeight="1">
      <c r="A81" s="237">
        <v>4.0999999999999996</v>
      </c>
      <c r="B81" s="156" t="s">
        <v>125</v>
      </c>
      <c r="C81" s="157" t="s">
        <v>126</v>
      </c>
      <c r="D81" s="80"/>
      <c r="E81" s="82" t="s">
        <v>539</v>
      </c>
      <c r="F81" s="238" t="s">
        <v>499</v>
      </c>
      <c r="G81" s="239" t="s">
        <v>500</v>
      </c>
      <c r="H81" s="213" t="s">
        <v>540</v>
      </c>
      <c r="I81" s="161" t="s">
        <v>541</v>
      </c>
      <c r="J81" s="84">
        <v>4.07</v>
      </c>
      <c r="K81" s="84">
        <v>4.3899999999999997</v>
      </c>
      <c r="L81" s="84">
        <v>4</v>
      </c>
      <c r="M81" s="84">
        <v>3.59</v>
      </c>
      <c r="N81" s="84">
        <v>3.31</v>
      </c>
      <c r="O81" s="84">
        <v>4.34</v>
      </c>
      <c r="P81" s="162">
        <v>4.09</v>
      </c>
      <c r="Q81" s="84">
        <v>4.17</v>
      </c>
      <c r="R81" s="163">
        <v>3.83</v>
      </c>
      <c r="S81" s="164">
        <v>47.1</v>
      </c>
      <c r="T81" s="165">
        <v>72.099999999999994</v>
      </c>
      <c r="U81" s="164">
        <v>59</v>
      </c>
      <c r="V81" s="164">
        <v>13.9</v>
      </c>
      <c r="W81" s="164">
        <v>0</v>
      </c>
      <c r="X81" s="165">
        <v>80</v>
      </c>
      <c r="Y81" s="164">
        <v>72.900000000000006</v>
      </c>
      <c r="Z81" s="164">
        <v>83.3</v>
      </c>
      <c r="AA81" s="165">
        <v>33.299999999999997</v>
      </c>
      <c r="AB81" s="172"/>
      <c r="AC81" s="173"/>
      <c r="AD81" s="202">
        <f t="shared" si="3"/>
        <v>3.9766666666666666</v>
      </c>
      <c r="AE81" s="168"/>
      <c r="AF81" s="168"/>
      <c r="AG81" s="168"/>
      <c r="AH81" s="168"/>
      <c r="AI81" s="168"/>
      <c r="AJ81" s="168"/>
      <c r="AK81" s="168"/>
      <c r="AL81" s="168"/>
      <c r="AM81" s="168"/>
      <c r="AN81" s="168"/>
      <c r="AO81" s="168"/>
    </row>
    <row r="82" spans="1:41" s="169" customFormat="1" ht="37.5" customHeight="1">
      <c r="A82" s="245">
        <v>4.2</v>
      </c>
      <c r="B82" s="65" t="s">
        <v>125</v>
      </c>
      <c r="C82" s="157" t="s">
        <v>133</v>
      </c>
      <c r="D82" s="80" t="s">
        <v>293</v>
      </c>
      <c r="E82" s="82" t="s">
        <v>542</v>
      </c>
      <c r="F82" s="241" t="s">
        <v>499</v>
      </c>
      <c r="G82" s="221" t="s">
        <v>506</v>
      </c>
      <c r="H82" s="213" t="s">
        <v>543</v>
      </c>
      <c r="I82" s="180" t="s">
        <v>544</v>
      </c>
      <c r="J82" s="84">
        <v>3.83</v>
      </c>
      <c r="K82" s="84">
        <v>4.4400000000000004</v>
      </c>
      <c r="L82" s="84">
        <v>3.64</v>
      </c>
      <c r="M82" s="84">
        <v>4.1399999999999997</v>
      </c>
      <c r="N82" s="84">
        <v>4.5999999999999996</v>
      </c>
      <c r="O82" s="84">
        <v>3.88</v>
      </c>
      <c r="P82" s="162">
        <v>3.44</v>
      </c>
      <c r="Q82" s="84">
        <v>3.7</v>
      </c>
      <c r="R82" s="163">
        <v>3.97</v>
      </c>
      <c r="S82" s="164">
        <v>21.7</v>
      </c>
      <c r="T82" s="165">
        <v>95.1</v>
      </c>
      <c r="U82" s="164">
        <v>9.6</v>
      </c>
      <c r="V82" s="164">
        <v>84.8</v>
      </c>
      <c r="W82" s="164">
        <v>96.1</v>
      </c>
      <c r="X82" s="165">
        <v>55.5</v>
      </c>
      <c r="Y82" s="164">
        <v>1.6</v>
      </c>
      <c r="Z82" s="164">
        <v>2.7</v>
      </c>
      <c r="AA82" s="165">
        <v>35.700000000000003</v>
      </c>
      <c r="AB82" s="41" t="s">
        <v>545</v>
      </c>
      <c r="AC82" s="173"/>
      <c r="AD82" s="202">
        <f t="shared" si="3"/>
        <v>3.96</v>
      </c>
      <c r="AE82" s="168"/>
      <c r="AF82" s="168"/>
      <c r="AG82" s="168"/>
      <c r="AH82" s="168"/>
      <c r="AI82" s="168"/>
      <c r="AJ82" s="168"/>
      <c r="AK82" s="168"/>
      <c r="AL82" s="168"/>
      <c r="AM82" s="168"/>
      <c r="AN82" s="168"/>
      <c r="AO82" s="168"/>
    </row>
    <row r="83" spans="1:41" s="169" customFormat="1" ht="37.5" customHeight="1">
      <c r="A83" s="245">
        <v>4.2</v>
      </c>
      <c r="B83" s="156" t="s">
        <v>125</v>
      </c>
      <c r="C83" s="157" t="s">
        <v>133</v>
      </c>
      <c r="D83" s="80" t="s">
        <v>293</v>
      </c>
      <c r="E83" s="82" t="s">
        <v>546</v>
      </c>
      <c r="F83" s="241" t="s">
        <v>499</v>
      </c>
      <c r="G83" s="222" t="s">
        <v>511</v>
      </c>
      <c r="H83" s="213" t="s">
        <v>543</v>
      </c>
      <c r="I83" s="187" t="s">
        <v>547</v>
      </c>
      <c r="J83" s="84">
        <v>3.48</v>
      </c>
      <c r="K83" s="84">
        <v>2.96</v>
      </c>
      <c r="L83" s="84" t="s">
        <v>288</v>
      </c>
      <c r="M83" s="84">
        <v>2.92</v>
      </c>
      <c r="N83" s="84">
        <v>2.97</v>
      </c>
      <c r="O83" s="84">
        <v>3.17</v>
      </c>
      <c r="P83" s="162">
        <v>3.11</v>
      </c>
      <c r="Q83" s="84">
        <v>2.8</v>
      </c>
      <c r="R83" s="163">
        <v>2.44</v>
      </c>
      <c r="S83" s="164">
        <v>78.5</v>
      </c>
      <c r="T83" s="165">
        <v>25.6</v>
      </c>
      <c r="U83" s="164" t="s">
        <v>288</v>
      </c>
      <c r="V83" s="164">
        <v>29.5</v>
      </c>
      <c r="W83" s="164">
        <v>33.299999999999997</v>
      </c>
      <c r="X83" s="165">
        <v>40.4</v>
      </c>
      <c r="Y83" s="164">
        <v>46.9</v>
      </c>
      <c r="Z83" s="164">
        <v>21.2</v>
      </c>
      <c r="AA83" s="165">
        <v>7.8</v>
      </c>
      <c r="AB83" s="41"/>
      <c r="AC83" s="172" t="s">
        <v>548</v>
      </c>
      <c r="AD83" s="170">
        <f t="shared" si="3"/>
        <v>2.9812500000000002</v>
      </c>
      <c r="AE83" s="168"/>
      <c r="AF83" s="168"/>
      <c r="AG83" s="168"/>
      <c r="AH83" s="168"/>
      <c r="AI83" s="168"/>
      <c r="AJ83" s="168"/>
      <c r="AK83" s="168"/>
      <c r="AL83" s="168"/>
      <c r="AM83" s="168"/>
      <c r="AN83" s="168"/>
      <c r="AO83" s="168"/>
    </row>
    <row r="84" spans="1:41" s="169" customFormat="1" ht="59.25" customHeight="1">
      <c r="A84" s="245">
        <v>4.2</v>
      </c>
      <c r="B84" s="156" t="s">
        <v>125</v>
      </c>
      <c r="C84" s="157" t="s">
        <v>133</v>
      </c>
      <c r="D84" s="80"/>
      <c r="E84" s="82" t="s">
        <v>549</v>
      </c>
      <c r="F84" s="238" t="s">
        <v>499</v>
      </c>
      <c r="G84" s="239" t="s">
        <v>500</v>
      </c>
      <c r="H84" s="171" t="s">
        <v>550</v>
      </c>
      <c r="I84" s="161" t="s">
        <v>551</v>
      </c>
      <c r="J84" s="84">
        <v>4.41</v>
      </c>
      <c r="K84" s="84">
        <v>3.64</v>
      </c>
      <c r="L84" s="84">
        <v>3.57</v>
      </c>
      <c r="M84" s="84">
        <v>3.36</v>
      </c>
      <c r="N84" s="84">
        <v>3.11</v>
      </c>
      <c r="O84" s="84">
        <v>4.3899999999999997</v>
      </c>
      <c r="P84" s="162">
        <v>3.91</v>
      </c>
      <c r="Q84" s="84">
        <v>3.32</v>
      </c>
      <c r="R84" s="163">
        <v>3.64</v>
      </c>
      <c r="S84" s="164">
        <v>77.3</v>
      </c>
      <c r="T84" s="165">
        <v>19.5</v>
      </c>
      <c r="U84" s="164">
        <v>30</v>
      </c>
      <c r="V84" s="164">
        <v>7.6</v>
      </c>
      <c r="W84" s="164">
        <v>0</v>
      </c>
      <c r="X84" s="165">
        <v>80.3</v>
      </c>
      <c r="Y84" s="164">
        <v>40.299999999999997</v>
      </c>
      <c r="Z84" s="164">
        <v>5.2</v>
      </c>
      <c r="AA84" s="165">
        <v>27.5</v>
      </c>
      <c r="AB84" s="177" t="s">
        <v>552</v>
      </c>
      <c r="AC84" s="177" t="s">
        <v>553</v>
      </c>
      <c r="AD84" s="202">
        <f t="shared" si="3"/>
        <v>3.7055555555555557</v>
      </c>
      <c r="AE84" s="168"/>
      <c r="AF84" s="168"/>
      <c r="AG84" s="168"/>
      <c r="AH84" s="168"/>
      <c r="AI84" s="168"/>
      <c r="AJ84" s="168"/>
      <c r="AK84" s="168"/>
      <c r="AL84" s="168"/>
      <c r="AM84" s="168"/>
      <c r="AN84" s="168"/>
      <c r="AO84" s="168"/>
    </row>
    <row r="85" spans="1:41" s="169" customFormat="1" ht="45" customHeight="1">
      <c r="A85" s="245">
        <v>4.2</v>
      </c>
      <c r="B85" s="156" t="s">
        <v>125</v>
      </c>
      <c r="C85" s="157" t="s">
        <v>133</v>
      </c>
      <c r="D85" s="80"/>
      <c r="E85" s="82" t="s">
        <v>554</v>
      </c>
      <c r="F85" s="238" t="s">
        <v>499</v>
      </c>
      <c r="G85" s="239" t="s">
        <v>500</v>
      </c>
      <c r="H85" s="246" t="s">
        <v>555</v>
      </c>
      <c r="I85" s="161" t="s">
        <v>556</v>
      </c>
      <c r="J85" s="84">
        <v>3.93</v>
      </c>
      <c r="K85" s="84">
        <v>3.65</v>
      </c>
      <c r="L85" s="84">
        <v>2.79</v>
      </c>
      <c r="M85" s="84">
        <v>2.88</v>
      </c>
      <c r="N85" s="84">
        <v>2.98</v>
      </c>
      <c r="O85" s="84">
        <v>4.6900000000000004</v>
      </c>
      <c r="P85" s="162">
        <v>3.63</v>
      </c>
      <c r="Q85" s="84">
        <v>3.6</v>
      </c>
      <c r="R85" s="163">
        <v>2.71</v>
      </c>
      <c r="S85" s="164">
        <v>83.3</v>
      </c>
      <c r="T85" s="165">
        <v>55</v>
      </c>
      <c r="U85" s="164">
        <v>4.5</v>
      </c>
      <c r="V85" s="164">
        <v>13.3</v>
      </c>
      <c r="W85" s="164">
        <v>0</v>
      </c>
      <c r="X85" s="165">
        <v>100</v>
      </c>
      <c r="Y85" s="164">
        <v>70</v>
      </c>
      <c r="Z85" s="164">
        <v>41.9</v>
      </c>
      <c r="AA85" s="165">
        <v>0</v>
      </c>
      <c r="AB85" s="172" t="s">
        <v>557</v>
      </c>
      <c r="AC85" s="173"/>
      <c r="AD85" s="167">
        <f t="shared" si="3"/>
        <v>3.4288888888888893</v>
      </c>
      <c r="AE85" s="168"/>
      <c r="AF85" s="168"/>
      <c r="AG85" s="168"/>
      <c r="AH85" s="168"/>
      <c r="AI85" s="168"/>
      <c r="AJ85" s="168"/>
      <c r="AK85" s="168"/>
      <c r="AL85" s="168"/>
      <c r="AM85" s="168"/>
      <c r="AN85" s="168"/>
      <c r="AO85" s="168"/>
    </row>
    <row r="86" spans="1:41" s="169" customFormat="1" ht="25.5" customHeight="1">
      <c r="A86" s="247">
        <v>5.0999999999999996</v>
      </c>
      <c r="B86" s="156" t="s">
        <v>138</v>
      </c>
      <c r="C86" s="157" t="s">
        <v>139</v>
      </c>
      <c r="D86" s="80" t="s">
        <v>293</v>
      </c>
      <c r="E86" s="82" t="s">
        <v>558</v>
      </c>
      <c r="F86" s="248" t="s">
        <v>559</v>
      </c>
      <c r="G86" s="249" t="s">
        <v>560</v>
      </c>
      <c r="H86" s="82" t="s">
        <v>561</v>
      </c>
      <c r="I86" s="161" t="s">
        <v>562</v>
      </c>
      <c r="J86" s="84">
        <v>1.97</v>
      </c>
      <c r="K86" s="84">
        <v>2.84</v>
      </c>
      <c r="L86" s="84">
        <v>2.42</v>
      </c>
      <c r="M86" s="84">
        <v>2.78</v>
      </c>
      <c r="N86" s="84">
        <v>2.84</v>
      </c>
      <c r="O86" s="84">
        <v>3.42</v>
      </c>
      <c r="P86" s="162">
        <v>3.09</v>
      </c>
      <c r="Q86" s="84">
        <v>2.62</v>
      </c>
      <c r="R86" s="163">
        <v>3.01</v>
      </c>
      <c r="S86" s="164">
        <v>7.6</v>
      </c>
      <c r="T86" s="165">
        <v>33.299999999999997</v>
      </c>
      <c r="U86" s="164">
        <v>18.7</v>
      </c>
      <c r="V86" s="164">
        <v>13.8</v>
      </c>
      <c r="W86" s="164">
        <v>46.1</v>
      </c>
      <c r="X86" s="165">
        <v>38.799999999999997</v>
      </c>
      <c r="Y86" s="164">
        <v>64.400000000000006</v>
      </c>
      <c r="Z86" s="164">
        <v>0</v>
      </c>
      <c r="AA86" s="165">
        <v>38</v>
      </c>
      <c r="AB86" s="172"/>
      <c r="AC86" s="157" t="s">
        <v>563</v>
      </c>
      <c r="AD86" s="170">
        <f t="shared" si="3"/>
        <v>2.7766666666666668</v>
      </c>
      <c r="AE86" s="168"/>
      <c r="AF86" s="168"/>
      <c r="AG86" s="168"/>
      <c r="AH86" s="168"/>
      <c r="AI86" s="168"/>
      <c r="AJ86" s="168"/>
      <c r="AK86" s="168"/>
      <c r="AL86" s="168"/>
      <c r="AM86" s="168"/>
      <c r="AN86" s="168"/>
      <c r="AO86" s="168"/>
    </row>
    <row r="87" spans="1:41" s="169" customFormat="1" ht="37.5" customHeight="1">
      <c r="A87" s="247">
        <v>5.0999999999999996</v>
      </c>
      <c r="B87" s="65" t="s">
        <v>138</v>
      </c>
      <c r="C87" s="157" t="s">
        <v>139</v>
      </c>
      <c r="D87" s="80" t="s">
        <v>293</v>
      </c>
      <c r="E87" s="82" t="s">
        <v>564</v>
      </c>
      <c r="F87" s="229" t="s">
        <v>445</v>
      </c>
      <c r="G87" s="230" t="s">
        <v>476</v>
      </c>
      <c r="H87" s="227" t="s">
        <v>565</v>
      </c>
      <c r="I87" s="180" t="s">
        <v>566</v>
      </c>
      <c r="J87" s="84">
        <v>4.25</v>
      </c>
      <c r="K87" s="84">
        <v>4.04</v>
      </c>
      <c r="L87" s="84">
        <v>3.37</v>
      </c>
      <c r="M87" s="84">
        <v>3.54</v>
      </c>
      <c r="N87" s="84">
        <v>4.5999999999999996</v>
      </c>
      <c r="O87" s="84">
        <v>4.0199999999999996</v>
      </c>
      <c r="P87" s="162">
        <v>3.44</v>
      </c>
      <c r="Q87" s="84">
        <v>3.88</v>
      </c>
      <c r="R87" s="163">
        <v>4.26</v>
      </c>
      <c r="S87" s="164">
        <v>93.5</v>
      </c>
      <c r="T87" s="165">
        <v>85.3</v>
      </c>
      <c r="U87" s="164">
        <v>20</v>
      </c>
      <c r="V87" s="164">
        <v>51.5</v>
      </c>
      <c r="W87" s="164">
        <v>100</v>
      </c>
      <c r="X87" s="165">
        <v>96.2</v>
      </c>
      <c r="Y87" s="164">
        <v>12</v>
      </c>
      <c r="Z87" s="164">
        <v>61.5</v>
      </c>
      <c r="AA87" s="165">
        <v>95.2</v>
      </c>
      <c r="AB87" s="177"/>
      <c r="AC87" s="41" t="s">
        <v>567</v>
      </c>
      <c r="AD87" s="202">
        <f t="shared" si="3"/>
        <v>3.9333333333333331</v>
      </c>
      <c r="AE87" s="168"/>
      <c r="AF87" s="168"/>
      <c r="AG87" s="168"/>
      <c r="AH87" s="168"/>
      <c r="AI87" s="168"/>
      <c r="AJ87" s="168"/>
      <c r="AK87" s="168"/>
      <c r="AL87" s="168"/>
      <c r="AM87" s="168"/>
      <c r="AN87" s="168"/>
      <c r="AO87" s="168"/>
    </row>
    <row r="88" spans="1:41" s="169" customFormat="1" ht="37.5" customHeight="1">
      <c r="A88" s="247">
        <v>5.0999999999999996</v>
      </c>
      <c r="B88" s="156" t="s">
        <v>138</v>
      </c>
      <c r="C88" s="157" t="s">
        <v>139</v>
      </c>
      <c r="D88" s="80" t="s">
        <v>293</v>
      </c>
      <c r="E88" s="82" t="s">
        <v>568</v>
      </c>
      <c r="F88" s="229" t="s">
        <v>445</v>
      </c>
      <c r="G88" s="235" t="s">
        <v>481</v>
      </c>
      <c r="H88" s="227" t="s">
        <v>565</v>
      </c>
      <c r="I88" s="187" t="s">
        <v>569</v>
      </c>
      <c r="J88" s="84">
        <v>2.5099999999999998</v>
      </c>
      <c r="K88" s="84">
        <v>2.73</v>
      </c>
      <c r="L88" s="84">
        <v>3</v>
      </c>
      <c r="M88" s="84">
        <v>3.02</v>
      </c>
      <c r="N88" s="84">
        <v>4.05</v>
      </c>
      <c r="O88" s="84" t="s">
        <v>288</v>
      </c>
      <c r="P88" s="162">
        <v>3.21</v>
      </c>
      <c r="Q88" s="84" t="s">
        <v>288</v>
      </c>
      <c r="R88" s="163">
        <v>2.95</v>
      </c>
      <c r="S88" s="164">
        <v>3.7</v>
      </c>
      <c r="T88" s="165">
        <v>19.600000000000001</v>
      </c>
      <c r="U88" s="164">
        <v>18.100000000000001</v>
      </c>
      <c r="V88" s="164">
        <v>25.5</v>
      </c>
      <c r="W88" s="164">
        <v>100</v>
      </c>
      <c r="X88" s="231" t="s">
        <v>288</v>
      </c>
      <c r="Y88" s="164">
        <v>32</v>
      </c>
      <c r="Z88" s="231" t="s">
        <v>288</v>
      </c>
      <c r="AA88" s="165">
        <v>23</v>
      </c>
      <c r="AB88" s="177"/>
      <c r="AC88" s="41"/>
      <c r="AD88" s="167">
        <f t="shared" si="3"/>
        <v>3.0671428571428572</v>
      </c>
      <c r="AE88" s="168"/>
      <c r="AF88" s="168"/>
      <c r="AG88" s="168"/>
      <c r="AH88" s="168"/>
      <c r="AI88" s="168"/>
      <c r="AJ88" s="168"/>
      <c r="AK88" s="168"/>
      <c r="AL88" s="168"/>
      <c r="AM88" s="168"/>
      <c r="AN88" s="168"/>
      <c r="AO88" s="168"/>
    </row>
    <row r="89" spans="1:41" s="169" customFormat="1" ht="39.75" customHeight="1">
      <c r="A89" s="247">
        <v>5.0999999999999996</v>
      </c>
      <c r="B89" s="65" t="s">
        <v>138</v>
      </c>
      <c r="C89" s="157" t="s">
        <v>139</v>
      </c>
      <c r="D89" s="80" t="s">
        <v>293</v>
      </c>
      <c r="E89" s="82" t="s">
        <v>570</v>
      </c>
      <c r="F89" s="229" t="s">
        <v>445</v>
      </c>
      <c r="G89" s="230" t="s">
        <v>476</v>
      </c>
      <c r="H89" s="227" t="s">
        <v>571</v>
      </c>
      <c r="I89" s="180" t="s">
        <v>572</v>
      </c>
      <c r="J89" s="84">
        <v>4.42</v>
      </c>
      <c r="K89" s="84">
        <v>3.8</v>
      </c>
      <c r="L89" s="84">
        <v>3</v>
      </c>
      <c r="M89" s="84">
        <v>4.01</v>
      </c>
      <c r="N89" s="84">
        <v>3.79</v>
      </c>
      <c r="O89" s="84">
        <v>4.03</v>
      </c>
      <c r="P89" s="162">
        <v>2.29</v>
      </c>
      <c r="Q89" s="84">
        <v>3.37</v>
      </c>
      <c r="R89" s="163">
        <v>3.82</v>
      </c>
      <c r="S89" s="164">
        <v>100</v>
      </c>
      <c r="T89" s="165">
        <v>63.4</v>
      </c>
      <c r="U89" s="164">
        <v>3.1</v>
      </c>
      <c r="V89" s="164">
        <v>93.7</v>
      </c>
      <c r="W89" s="164">
        <v>76.900000000000006</v>
      </c>
      <c r="X89" s="165">
        <v>96.2</v>
      </c>
      <c r="Y89" s="164">
        <v>0</v>
      </c>
      <c r="Z89" s="164">
        <v>36.799999999999997</v>
      </c>
      <c r="AA89" s="165">
        <v>83.3</v>
      </c>
      <c r="AB89" s="41" t="s">
        <v>573</v>
      </c>
      <c r="AC89" s="177" t="s">
        <v>574</v>
      </c>
      <c r="AD89" s="202">
        <f t="shared" si="3"/>
        <v>3.6144444444444446</v>
      </c>
      <c r="AE89" s="168"/>
      <c r="AF89" s="168"/>
      <c r="AG89" s="168"/>
      <c r="AH89" s="168"/>
      <c r="AI89" s="168"/>
      <c r="AJ89" s="168"/>
      <c r="AK89" s="168"/>
      <c r="AL89" s="168"/>
      <c r="AM89" s="168"/>
      <c r="AN89" s="168"/>
      <c r="AO89" s="168"/>
    </row>
    <row r="90" spans="1:41" s="169" customFormat="1" ht="39.75" customHeight="1">
      <c r="A90" s="247">
        <v>5.0999999999999996</v>
      </c>
      <c r="B90" s="156" t="s">
        <v>138</v>
      </c>
      <c r="C90" s="157" t="s">
        <v>139</v>
      </c>
      <c r="D90" s="80" t="s">
        <v>293</v>
      </c>
      <c r="E90" s="82" t="s">
        <v>575</v>
      </c>
      <c r="F90" s="229" t="s">
        <v>445</v>
      </c>
      <c r="G90" s="235" t="s">
        <v>481</v>
      </c>
      <c r="H90" s="227" t="s">
        <v>571</v>
      </c>
      <c r="I90" s="187" t="s">
        <v>576</v>
      </c>
      <c r="J90" s="84">
        <v>2.0499999999999998</v>
      </c>
      <c r="K90" s="84">
        <v>2.1800000000000002</v>
      </c>
      <c r="L90" s="84" t="s">
        <v>288</v>
      </c>
      <c r="M90" s="84">
        <v>1.81</v>
      </c>
      <c r="N90" s="84" t="s">
        <v>288</v>
      </c>
      <c r="O90" s="84" t="s">
        <v>288</v>
      </c>
      <c r="P90" s="162" t="s">
        <v>288</v>
      </c>
      <c r="Q90" s="84" t="s">
        <v>288</v>
      </c>
      <c r="R90" s="163" t="s">
        <v>288</v>
      </c>
      <c r="S90" s="164">
        <v>31.5</v>
      </c>
      <c r="T90" s="165">
        <v>47.8</v>
      </c>
      <c r="U90" s="231" t="s">
        <v>288</v>
      </c>
      <c r="V90" s="164">
        <v>7.6</v>
      </c>
      <c r="W90" s="231" t="s">
        <v>288</v>
      </c>
      <c r="X90" s="231" t="s">
        <v>288</v>
      </c>
      <c r="Y90" s="231" t="s">
        <v>288</v>
      </c>
      <c r="Z90" s="231" t="s">
        <v>288</v>
      </c>
      <c r="AA90" s="236" t="s">
        <v>288</v>
      </c>
      <c r="AB90" s="41"/>
      <c r="AC90" s="157" t="s">
        <v>577</v>
      </c>
      <c r="AD90" s="223">
        <f t="shared" si="3"/>
        <v>2.0133333333333336</v>
      </c>
      <c r="AE90" s="168"/>
      <c r="AF90" s="168"/>
      <c r="AG90" s="168"/>
      <c r="AH90" s="168"/>
      <c r="AI90" s="168"/>
      <c r="AJ90" s="168"/>
      <c r="AK90" s="168"/>
      <c r="AL90" s="168"/>
      <c r="AM90" s="168"/>
      <c r="AN90" s="168"/>
      <c r="AO90" s="168"/>
    </row>
    <row r="91" spans="1:41" s="169" customFormat="1" ht="37.5" customHeight="1">
      <c r="A91" s="247">
        <v>5.0999999999999996</v>
      </c>
      <c r="B91" s="65" t="s">
        <v>138</v>
      </c>
      <c r="C91" s="157" t="s">
        <v>139</v>
      </c>
      <c r="D91" s="80" t="s">
        <v>293</v>
      </c>
      <c r="E91" s="82" t="s">
        <v>578</v>
      </c>
      <c r="F91" s="248" t="s">
        <v>559</v>
      </c>
      <c r="G91" s="249" t="s">
        <v>579</v>
      </c>
      <c r="H91" s="227" t="s">
        <v>580</v>
      </c>
      <c r="I91" s="180" t="s">
        <v>581</v>
      </c>
      <c r="J91" s="84">
        <v>3.52</v>
      </c>
      <c r="K91" s="84">
        <v>2.5499999999999998</v>
      </c>
      <c r="L91" s="84">
        <v>2.36</v>
      </c>
      <c r="M91" s="84">
        <v>3.6</v>
      </c>
      <c r="N91" s="84">
        <v>3.39</v>
      </c>
      <c r="O91" s="84">
        <v>2.84</v>
      </c>
      <c r="P91" s="162">
        <v>2.2799999999999998</v>
      </c>
      <c r="Q91" s="84">
        <v>3.21</v>
      </c>
      <c r="R91" s="163">
        <v>2.57</v>
      </c>
      <c r="S91" s="164">
        <v>58.2</v>
      </c>
      <c r="T91" s="165">
        <v>8.5</v>
      </c>
      <c r="U91" s="164">
        <v>6.4</v>
      </c>
      <c r="V91" s="164">
        <v>74.2</v>
      </c>
      <c r="W91" s="164">
        <v>73</v>
      </c>
      <c r="X91" s="165">
        <v>58.4</v>
      </c>
      <c r="Y91" s="164">
        <v>1.7</v>
      </c>
      <c r="Z91" s="164">
        <v>67.5</v>
      </c>
      <c r="AA91" s="165">
        <v>7.1</v>
      </c>
      <c r="AB91" s="172"/>
      <c r="AC91" s="177" t="s">
        <v>582</v>
      </c>
      <c r="AD91" s="170">
        <f t="shared" si="3"/>
        <v>2.9244444444444446</v>
      </c>
      <c r="AE91" s="168"/>
      <c r="AF91" s="168"/>
      <c r="AG91" s="168"/>
      <c r="AH91" s="168"/>
      <c r="AI91" s="168"/>
      <c r="AJ91" s="168"/>
      <c r="AK91" s="168"/>
      <c r="AL91" s="168"/>
      <c r="AM91" s="168"/>
      <c r="AN91" s="168"/>
      <c r="AO91" s="168"/>
    </row>
    <row r="92" spans="1:41" s="169" customFormat="1" ht="37.5" customHeight="1">
      <c r="A92" s="247">
        <v>5.0999999999999996</v>
      </c>
      <c r="B92" s="156" t="s">
        <v>138</v>
      </c>
      <c r="C92" s="157" t="s">
        <v>139</v>
      </c>
      <c r="D92" s="80" t="s">
        <v>293</v>
      </c>
      <c r="E92" s="82" t="s">
        <v>583</v>
      </c>
      <c r="F92" s="248" t="s">
        <v>559</v>
      </c>
      <c r="G92" s="250" t="s">
        <v>584</v>
      </c>
      <c r="H92" s="227" t="s">
        <v>580</v>
      </c>
      <c r="I92" s="187" t="s">
        <v>585</v>
      </c>
      <c r="J92" s="84">
        <v>2.09</v>
      </c>
      <c r="K92" s="84" t="s">
        <v>288</v>
      </c>
      <c r="L92" s="84" t="s">
        <v>288</v>
      </c>
      <c r="M92" s="84">
        <v>1.77</v>
      </c>
      <c r="N92" s="84" t="s">
        <v>288</v>
      </c>
      <c r="O92" s="84" t="s">
        <v>288</v>
      </c>
      <c r="P92" s="162" t="s">
        <v>288</v>
      </c>
      <c r="Q92" s="84" t="s">
        <v>288</v>
      </c>
      <c r="R92" s="163" t="s">
        <v>288</v>
      </c>
      <c r="S92" s="164">
        <v>44</v>
      </c>
      <c r="T92" s="231" t="s">
        <v>288</v>
      </c>
      <c r="U92" s="164" t="s">
        <v>288</v>
      </c>
      <c r="V92" s="164">
        <v>6.4</v>
      </c>
      <c r="W92" s="231" t="s">
        <v>288</v>
      </c>
      <c r="X92" s="231" t="s">
        <v>288</v>
      </c>
      <c r="Y92" s="231" t="s">
        <v>288</v>
      </c>
      <c r="Z92" s="231" t="s">
        <v>288</v>
      </c>
      <c r="AA92" s="236" t="s">
        <v>288</v>
      </c>
      <c r="AB92" s="172"/>
      <c r="AC92" s="177" t="s">
        <v>586</v>
      </c>
      <c r="AD92" s="223">
        <f t="shared" si="3"/>
        <v>1.93</v>
      </c>
      <c r="AE92" s="168"/>
      <c r="AF92" s="168"/>
      <c r="AG92" s="168"/>
      <c r="AH92" s="168"/>
      <c r="AI92" s="168"/>
      <c r="AJ92" s="168"/>
      <c r="AK92" s="168"/>
      <c r="AL92" s="168"/>
      <c r="AM92" s="168"/>
      <c r="AN92" s="168"/>
      <c r="AO92" s="168"/>
    </row>
    <row r="93" spans="1:41" s="169" customFormat="1" ht="37.5" customHeight="1">
      <c r="A93" s="247">
        <v>5.0999999999999996</v>
      </c>
      <c r="B93" s="65" t="s">
        <v>138</v>
      </c>
      <c r="C93" s="157" t="s">
        <v>139</v>
      </c>
      <c r="D93" s="80" t="s">
        <v>293</v>
      </c>
      <c r="E93" s="82" t="s">
        <v>587</v>
      </c>
      <c r="F93" s="229" t="s">
        <v>445</v>
      </c>
      <c r="G93" s="230" t="s">
        <v>476</v>
      </c>
      <c r="H93" s="227" t="s">
        <v>588</v>
      </c>
      <c r="I93" s="180" t="s">
        <v>589</v>
      </c>
      <c r="J93" s="84">
        <v>4.28</v>
      </c>
      <c r="K93" s="84">
        <v>4.1900000000000004</v>
      </c>
      <c r="L93" s="84">
        <v>3.58</v>
      </c>
      <c r="M93" s="84">
        <v>4.17</v>
      </c>
      <c r="N93" s="84">
        <v>3.92</v>
      </c>
      <c r="O93" s="84">
        <v>3.58</v>
      </c>
      <c r="P93" s="162">
        <v>3.11</v>
      </c>
      <c r="Q93" s="84">
        <v>3.17</v>
      </c>
      <c r="R93" s="163">
        <v>4.09</v>
      </c>
      <c r="S93" s="164">
        <v>93.5</v>
      </c>
      <c r="T93" s="165">
        <v>96.3</v>
      </c>
      <c r="U93" s="164">
        <v>40.6</v>
      </c>
      <c r="V93" s="164">
        <v>90.9</v>
      </c>
      <c r="W93" s="164">
        <v>76.900000000000006</v>
      </c>
      <c r="X93" s="165">
        <v>72.2</v>
      </c>
      <c r="Y93" s="164">
        <v>23.7</v>
      </c>
      <c r="Z93" s="164">
        <v>21.6</v>
      </c>
      <c r="AA93" s="165">
        <v>97.6</v>
      </c>
      <c r="AB93" s="41" t="s">
        <v>590</v>
      </c>
      <c r="AC93" s="173"/>
      <c r="AD93" s="202">
        <f t="shared" si="3"/>
        <v>3.7877777777777784</v>
      </c>
      <c r="AE93" s="168"/>
      <c r="AF93" s="168"/>
      <c r="AG93" s="168"/>
      <c r="AH93" s="168"/>
      <c r="AI93" s="168"/>
      <c r="AJ93" s="168"/>
      <c r="AK93" s="168"/>
      <c r="AL93" s="168"/>
      <c r="AM93" s="168"/>
      <c r="AN93" s="168"/>
      <c r="AO93" s="168"/>
    </row>
    <row r="94" spans="1:41" s="169" customFormat="1" ht="25.5" customHeight="1">
      <c r="A94" s="247">
        <v>5.0999999999999996</v>
      </c>
      <c r="B94" s="65" t="s">
        <v>138</v>
      </c>
      <c r="C94" s="157" t="s">
        <v>139</v>
      </c>
      <c r="D94" s="80" t="s">
        <v>293</v>
      </c>
      <c r="E94" s="82" t="s">
        <v>591</v>
      </c>
      <c r="F94" s="229" t="s">
        <v>445</v>
      </c>
      <c r="G94" s="235" t="s">
        <v>481</v>
      </c>
      <c r="H94" s="227" t="s">
        <v>588</v>
      </c>
      <c r="I94" s="187" t="s">
        <v>592</v>
      </c>
      <c r="J94" s="84">
        <v>2.71</v>
      </c>
      <c r="K94" s="84">
        <v>2.9</v>
      </c>
      <c r="L94" s="84" t="s">
        <v>288</v>
      </c>
      <c r="M94" s="84">
        <v>1.96</v>
      </c>
      <c r="N94" s="84" t="s">
        <v>288</v>
      </c>
      <c r="O94" s="84" t="s">
        <v>288</v>
      </c>
      <c r="P94" s="162">
        <v>2.2000000000000002</v>
      </c>
      <c r="Q94" s="84" t="s">
        <v>288</v>
      </c>
      <c r="R94" s="163" t="s">
        <v>288</v>
      </c>
      <c r="S94" s="164">
        <v>63.4</v>
      </c>
      <c r="T94" s="165">
        <v>62.5</v>
      </c>
      <c r="U94" s="231" t="s">
        <v>288</v>
      </c>
      <c r="V94" s="164">
        <v>6.9</v>
      </c>
      <c r="W94" s="231" t="s">
        <v>288</v>
      </c>
      <c r="X94" s="231" t="s">
        <v>288</v>
      </c>
      <c r="Y94" s="164">
        <v>38.799999999999997</v>
      </c>
      <c r="Z94" s="231" t="s">
        <v>288</v>
      </c>
      <c r="AA94" s="236" t="s">
        <v>288</v>
      </c>
      <c r="AB94" s="41"/>
      <c r="AC94" s="173"/>
      <c r="AD94" s="223">
        <f t="shared" si="3"/>
        <v>2.4424999999999999</v>
      </c>
      <c r="AE94" s="168"/>
      <c r="AF94" s="168"/>
      <c r="AG94" s="168"/>
      <c r="AH94" s="168"/>
      <c r="AI94" s="168"/>
      <c r="AJ94" s="168"/>
      <c r="AK94" s="168"/>
      <c r="AL94" s="168"/>
      <c r="AM94" s="168"/>
      <c r="AN94" s="168"/>
      <c r="AO94" s="168"/>
    </row>
    <row r="95" spans="1:41" s="169" customFormat="1" ht="39" customHeight="1">
      <c r="A95" s="247">
        <v>5.0999999999999996</v>
      </c>
      <c r="B95" s="65" t="s">
        <v>138</v>
      </c>
      <c r="C95" s="157" t="s">
        <v>139</v>
      </c>
      <c r="D95" s="80" t="s">
        <v>293</v>
      </c>
      <c r="E95" s="82" t="s">
        <v>593</v>
      </c>
      <c r="F95" s="229" t="s">
        <v>445</v>
      </c>
      <c r="G95" s="230" t="s">
        <v>476</v>
      </c>
      <c r="H95" s="227" t="s">
        <v>594</v>
      </c>
      <c r="I95" s="180" t="s">
        <v>595</v>
      </c>
      <c r="J95" s="84">
        <v>3.18</v>
      </c>
      <c r="K95" s="84">
        <v>3.06</v>
      </c>
      <c r="L95" s="84">
        <v>2.57</v>
      </c>
      <c r="M95" s="84">
        <v>3.19</v>
      </c>
      <c r="N95" s="84">
        <v>4.05</v>
      </c>
      <c r="O95" s="84">
        <v>3.12</v>
      </c>
      <c r="P95" s="162">
        <v>2.4900000000000002</v>
      </c>
      <c r="Q95" s="84">
        <v>2.84</v>
      </c>
      <c r="R95" s="163">
        <v>3.84</v>
      </c>
      <c r="S95" s="164">
        <v>60</v>
      </c>
      <c r="T95" s="165">
        <v>63.9</v>
      </c>
      <c r="U95" s="164">
        <v>15</v>
      </c>
      <c r="V95" s="164">
        <v>69.5</v>
      </c>
      <c r="W95" s="164">
        <v>100</v>
      </c>
      <c r="X95" s="165">
        <v>72.900000000000006</v>
      </c>
      <c r="Y95" s="164">
        <v>0</v>
      </c>
      <c r="Z95" s="164">
        <v>13.3</v>
      </c>
      <c r="AA95" s="165">
        <v>96.4</v>
      </c>
      <c r="AB95" s="172"/>
      <c r="AC95" s="177" t="s">
        <v>596</v>
      </c>
      <c r="AD95" s="167">
        <f t="shared" si="3"/>
        <v>3.1488888888888891</v>
      </c>
      <c r="AE95" s="168"/>
      <c r="AF95" s="168"/>
      <c r="AG95" s="168"/>
      <c r="AH95" s="168"/>
      <c r="AI95" s="168"/>
      <c r="AJ95" s="168"/>
      <c r="AK95" s="168"/>
      <c r="AL95" s="168"/>
      <c r="AM95" s="168"/>
      <c r="AN95" s="168"/>
      <c r="AO95" s="168"/>
    </row>
    <row r="96" spans="1:41" s="169" customFormat="1" ht="25.5" customHeight="1">
      <c r="A96" s="247">
        <v>5.0999999999999996</v>
      </c>
      <c r="B96" s="156" t="s">
        <v>138</v>
      </c>
      <c r="C96" s="157" t="s">
        <v>139</v>
      </c>
      <c r="D96" s="80" t="s">
        <v>293</v>
      </c>
      <c r="E96" s="82" t="s">
        <v>597</v>
      </c>
      <c r="F96" s="229" t="s">
        <v>445</v>
      </c>
      <c r="G96" s="235" t="s">
        <v>481</v>
      </c>
      <c r="H96" s="227" t="s">
        <v>594</v>
      </c>
      <c r="I96" s="187" t="s">
        <v>598</v>
      </c>
      <c r="J96" s="84" t="s">
        <v>288</v>
      </c>
      <c r="K96" s="84" t="s">
        <v>288</v>
      </c>
      <c r="L96" s="84" t="s">
        <v>288</v>
      </c>
      <c r="M96" s="84" t="s">
        <v>288</v>
      </c>
      <c r="N96" s="84" t="s">
        <v>288</v>
      </c>
      <c r="O96" s="84" t="s">
        <v>288</v>
      </c>
      <c r="P96" s="162" t="s">
        <v>288</v>
      </c>
      <c r="Q96" s="84" t="s">
        <v>288</v>
      </c>
      <c r="R96" s="163" t="s">
        <v>288</v>
      </c>
      <c r="S96" s="231" t="s">
        <v>288</v>
      </c>
      <c r="T96" s="231" t="s">
        <v>288</v>
      </c>
      <c r="U96" s="231" t="s">
        <v>288</v>
      </c>
      <c r="V96" s="231" t="s">
        <v>288</v>
      </c>
      <c r="W96" s="231" t="s">
        <v>288</v>
      </c>
      <c r="X96" s="231" t="s">
        <v>288</v>
      </c>
      <c r="Y96" s="231" t="s">
        <v>288</v>
      </c>
      <c r="Z96" s="231" t="s">
        <v>288</v>
      </c>
      <c r="AA96" s="236" t="s">
        <v>288</v>
      </c>
      <c r="AB96" s="172"/>
      <c r="AC96" s="157" t="s">
        <v>599</v>
      </c>
      <c r="AD96" s="167"/>
      <c r="AE96" s="168"/>
      <c r="AF96" s="168"/>
      <c r="AG96" s="168"/>
      <c r="AH96" s="168"/>
      <c r="AI96" s="168"/>
      <c r="AJ96" s="168"/>
      <c r="AK96" s="168"/>
      <c r="AL96" s="168"/>
      <c r="AM96" s="168"/>
      <c r="AN96" s="168"/>
      <c r="AO96" s="168"/>
    </row>
    <row r="97" spans="1:41" s="169" customFormat="1" ht="37.5" customHeight="1">
      <c r="A97" s="247">
        <v>5.0999999999999996</v>
      </c>
      <c r="B97" s="156" t="s">
        <v>138</v>
      </c>
      <c r="C97" s="157" t="s">
        <v>139</v>
      </c>
      <c r="D97" s="80" t="s">
        <v>293</v>
      </c>
      <c r="E97" s="82" t="s">
        <v>600</v>
      </c>
      <c r="F97" s="248" t="s">
        <v>559</v>
      </c>
      <c r="G97" s="249" t="s">
        <v>579</v>
      </c>
      <c r="H97" s="227" t="s">
        <v>601</v>
      </c>
      <c r="I97" s="180" t="s">
        <v>602</v>
      </c>
      <c r="J97" s="84">
        <v>3.91</v>
      </c>
      <c r="K97" s="84">
        <v>3.62</v>
      </c>
      <c r="L97" s="84">
        <v>3.37</v>
      </c>
      <c r="M97" s="84">
        <v>4.25</v>
      </c>
      <c r="N97" s="84">
        <v>3.78</v>
      </c>
      <c r="O97" s="84">
        <v>3.38</v>
      </c>
      <c r="P97" s="162">
        <v>3.55</v>
      </c>
      <c r="Q97" s="84">
        <v>4.3600000000000003</v>
      </c>
      <c r="R97" s="163">
        <v>4.26</v>
      </c>
      <c r="S97" s="164">
        <v>80</v>
      </c>
      <c r="T97" s="165">
        <v>39.299999999999997</v>
      </c>
      <c r="U97" s="164">
        <v>22.7</v>
      </c>
      <c r="V97" s="164">
        <v>95.6</v>
      </c>
      <c r="W97" s="164">
        <v>7.1</v>
      </c>
      <c r="X97" s="165">
        <v>18.899999999999999</v>
      </c>
      <c r="Y97" s="164">
        <v>27.5</v>
      </c>
      <c r="Z97" s="164">
        <v>93.3</v>
      </c>
      <c r="AA97" s="165">
        <v>89.2</v>
      </c>
      <c r="AB97" s="177"/>
      <c r="AC97" s="41" t="s">
        <v>603</v>
      </c>
      <c r="AD97" s="202">
        <f t="shared" si="3"/>
        <v>3.8311111111111109</v>
      </c>
      <c r="AE97" s="168"/>
      <c r="AF97" s="168"/>
      <c r="AG97" s="168"/>
      <c r="AH97" s="168"/>
      <c r="AI97" s="168"/>
      <c r="AJ97" s="168"/>
      <c r="AK97" s="168"/>
      <c r="AL97" s="168"/>
      <c r="AM97" s="168"/>
      <c r="AN97" s="168"/>
      <c r="AO97" s="168"/>
    </row>
    <row r="98" spans="1:41" s="169" customFormat="1" ht="30" customHeight="1">
      <c r="A98" s="247">
        <v>5.0999999999999996</v>
      </c>
      <c r="B98" s="156" t="s">
        <v>138</v>
      </c>
      <c r="C98" s="157" t="s">
        <v>139</v>
      </c>
      <c r="D98" s="80" t="s">
        <v>293</v>
      </c>
      <c r="E98" s="82" t="s">
        <v>604</v>
      </c>
      <c r="F98" s="248" t="s">
        <v>559</v>
      </c>
      <c r="G98" s="250" t="s">
        <v>584</v>
      </c>
      <c r="H98" s="227" t="s">
        <v>601</v>
      </c>
      <c r="I98" s="187" t="s">
        <v>605</v>
      </c>
      <c r="J98" s="84">
        <v>3.44</v>
      </c>
      <c r="K98" s="84">
        <v>4.0199999999999996</v>
      </c>
      <c r="L98" s="84" t="s">
        <v>288</v>
      </c>
      <c r="M98" s="84">
        <v>2.82</v>
      </c>
      <c r="N98" s="84" t="s">
        <v>288</v>
      </c>
      <c r="O98" s="84" t="s">
        <v>288</v>
      </c>
      <c r="P98" s="162">
        <v>3.28</v>
      </c>
      <c r="Q98" s="84" t="s">
        <v>288</v>
      </c>
      <c r="R98" s="163">
        <v>3.27</v>
      </c>
      <c r="S98" s="164">
        <v>79.3</v>
      </c>
      <c r="T98" s="165">
        <v>92.5</v>
      </c>
      <c r="U98" s="164" t="s">
        <v>288</v>
      </c>
      <c r="V98" s="164">
        <v>45.1</v>
      </c>
      <c r="W98" s="164" t="s">
        <v>288</v>
      </c>
      <c r="X98" s="165" t="s">
        <v>288</v>
      </c>
      <c r="Y98" s="164">
        <v>35.200000000000003</v>
      </c>
      <c r="Z98" s="231" t="s">
        <v>288</v>
      </c>
      <c r="AA98" s="165">
        <v>73.3</v>
      </c>
      <c r="AB98" s="177"/>
      <c r="AC98" s="41"/>
      <c r="AD98" s="167">
        <f t="shared" si="3"/>
        <v>3.3659999999999997</v>
      </c>
      <c r="AE98" s="168"/>
      <c r="AF98" s="168"/>
      <c r="AG98" s="168"/>
      <c r="AH98" s="168"/>
      <c r="AI98" s="168"/>
      <c r="AJ98" s="168"/>
      <c r="AK98" s="168"/>
      <c r="AL98" s="168"/>
      <c r="AM98" s="168"/>
      <c r="AN98" s="168"/>
      <c r="AO98" s="168"/>
    </row>
    <row r="99" spans="1:41" s="169" customFormat="1" ht="52.5" customHeight="1">
      <c r="A99" s="251">
        <v>5.2</v>
      </c>
      <c r="B99" s="156" t="s">
        <v>138</v>
      </c>
      <c r="C99" s="157" t="s">
        <v>151</v>
      </c>
      <c r="D99" s="80"/>
      <c r="E99" s="82" t="s">
        <v>606</v>
      </c>
      <c r="F99" s="238" t="s">
        <v>499</v>
      </c>
      <c r="G99" s="239" t="s">
        <v>500</v>
      </c>
      <c r="H99" s="213" t="s">
        <v>607</v>
      </c>
      <c r="I99" s="161" t="s">
        <v>608</v>
      </c>
      <c r="J99" s="84">
        <v>4.29</v>
      </c>
      <c r="K99" s="84">
        <v>3.89</v>
      </c>
      <c r="L99" s="84">
        <v>3.15</v>
      </c>
      <c r="M99" s="84">
        <v>2.75</v>
      </c>
      <c r="N99" s="84">
        <v>3.64</v>
      </c>
      <c r="O99" s="84">
        <v>4.34</v>
      </c>
      <c r="P99" s="162">
        <v>3.75</v>
      </c>
      <c r="Q99" s="84">
        <v>3.44</v>
      </c>
      <c r="R99" s="163">
        <v>3.7</v>
      </c>
      <c r="S99" s="164">
        <v>89.7</v>
      </c>
      <c r="T99" s="165">
        <v>51.2</v>
      </c>
      <c r="U99" s="164">
        <v>28.1</v>
      </c>
      <c r="V99" s="164">
        <v>0</v>
      </c>
      <c r="W99" s="164">
        <v>26.9</v>
      </c>
      <c r="X99" s="165">
        <v>88.6</v>
      </c>
      <c r="Y99" s="164">
        <v>52.5</v>
      </c>
      <c r="Z99" s="164">
        <v>21</v>
      </c>
      <c r="AA99" s="165">
        <v>50</v>
      </c>
      <c r="AB99" s="172"/>
      <c r="AC99" s="252" t="s">
        <v>609</v>
      </c>
      <c r="AD99" s="202">
        <f t="shared" si="3"/>
        <v>3.6611111111111114</v>
      </c>
      <c r="AE99" s="168"/>
      <c r="AF99" s="168"/>
      <c r="AG99" s="168"/>
      <c r="AH99" s="168"/>
      <c r="AI99" s="168"/>
      <c r="AJ99" s="168"/>
      <c r="AK99" s="168"/>
      <c r="AL99" s="168"/>
      <c r="AM99" s="168"/>
      <c r="AN99" s="168"/>
      <c r="AO99" s="168"/>
    </row>
    <row r="100" spans="1:41" s="169" customFormat="1" ht="32.25" customHeight="1">
      <c r="A100" s="251">
        <v>5.2</v>
      </c>
      <c r="B100" s="156" t="s">
        <v>138</v>
      </c>
      <c r="C100" s="157" t="s">
        <v>151</v>
      </c>
      <c r="D100" s="80"/>
      <c r="E100" s="82" t="s">
        <v>610</v>
      </c>
      <c r="F100" s="253" t="s">
        <v>611</v>
      </c>
      <c r="G100" s="210" t="s">
        <v>612</v>
      </c>
      <c r="H100" s="213" t="s">
        <v>613</v>
      </c>
      <c r="I100" s="161" t="s">
        <v>614</v>
      </c>
      <c r="J100" s="84">
        <v>3.9</v>
      </c>
      <c r="K100" s="84">
        <v>3.8</v>
      </c>
      <c r="L100" s="84">
        <v>3.57</v>
      </c>
      <c r="M100" s="84">
        <v>3.06</v>
      </c>
      <c r="N100" s="84">
        <v>3.53</v>
      </c>
      <c r="O100" s="84">
        <v>4.34</v>
      </c>
      <c r="P100" s="162">
        <v>4.0999999999999996</v>
      </c>
      <c r="Q100" s="84">
        <v>4.09</v>
      </c>
      <c r="R100" s="163">
        <v>3.62</v>
      </c>
      <c r="S100" s="164">
        <v>42.3</v>
      </c>
      <c r="T100" s="165">
        <v>40.200000000000003</v>
      </c>
      <c r="U100" s="164">
        <v>25</v>
      </c>
      <c r="V100" s="164">
        <v>3</v>
      </c>
      <c r="W100" s="164">
        <v>19.2</v>
      </c>
      <c r="X100" s="165">
        <v>81.400000000000006</v>
      </c>
      <c r="Y100" s="164">
        <v>70.599999999999994</v>
      </c>
      <c r="Z100" s="164">
        <v>84.2</v>
      </c>
      <c r="AA100" s="165">
        <v>35.700000000000003</v>
      </c>
      <c r="AB100" s="172"/>
      <c r="AC100" s="207" t="s">
        <v>615</v>
      </c>
      <c r="AD100" s="202">
        <f t="shared" si="3"/>
        <v>3.7788888888888885</v>
      </c>
      <c r="AE100" s="168"/>
      <c r="AF100" s="168"/>
      <c r="AG100" s="168"/>
      <c r="AH100" s="168"/>
      <c r="AI100" s="168"/>
      <c r="AJ100" s="168"/>
      <c r="AK100" s="168"/>
      <c r="AL100" s="168"/>
      <c r="AM100" s="168"/>
      <c r="AN100" s="168"/>
      <c r="AO100" s="168"/>
    </row>
    <row r="101" spans="1:41" s="169" customFormat="1" ht="32.25" customHeight="1">
      <c r="A101" s="251">
        <v>5.2</v>
      </c>
      <c r="B101" s="156" t="s">
        <v>138</v>
      </c>
      <c r="C101" s="157" t="s">
        <v>151</v>
      </c>
      <c r="D101" s="80"/>
      <c r="E101" s="82" t="s">
        <v>616</v>
      </c>
      <c r="F101" s="253" t="s">
        <v>611</v>
      </c>
      <c r="G101" s="210" t="s">
        <v>612</v>
      </c>
      <c r="H101" s="82" t="s">
        <v>617</v>
      </c>
      <c r="I101" s="161" t="s">
        <v>618</v>
      </c>
      <c r="J101" s="84">
        <v>3.57</v>
      </c>
      <c r="K101" s="84">
        <v>3.96</v>
      </c>
      <c r="L101" s="84">
        <v>3.57</v>
      </c>
      <c r="M101" s="84">
        <v>3.16</v>
      </c>
      <c r="N101" s="84">
        <v>3.53</v>
      </c>
      <c r="O101" s="84">
        <v>4.16</v>
      </c>
      <c r="P101" s="162">
        <v>4.1100000000000003</v>
      </c>
      <c r="Q101" s="84">
        <v>3.99</v>
      </c>
      <c r="R101" s="163">
        <v>3.64</v>
      </c>
      <c r="S101" s="164">
        <v>55.1</v>
      </c>
      <c r="T101" s="165">
        <v>82.9</v>
      </c>
      <c r="U101" s="164">
        <v>53.1</v>
      </c>
      <c r="V101" s="164">
        <v>18.399999999999999</v>
      </c>
      <c r="W101" s="164">
        <v>26.9</v>
      </c>
      <c r="X101" s="165">
        <v>88.8</v>
      </c>
      <c r="Y101" s="164">
        <v>86.2</v>
      </c>
      <c r="Z101" s="164">
        <v>71</v>
      </c>
      <c r="AA101" s="165">
        <v>50</v>
      </c>
      <c r="AB101" s="172"/>
      <c r="AC101" s="207"/>
      <c r="AD101" s="202">
        <f t="shared" si="3"/>
        <v>3.7433333333333332</v>
      </c>
      <c r="AE101" s="168"/>
      <c r="AF101" s="168"/>
      <c r="AG101" s="168"/>
      <c r="AH101" s="168"/>
      <c r="AI101" s="168"/>
      <c r="AJ101" s="168"/>
      <c r="AK101" s="168"/>
      <c r="AL101" s="168"/>
      <c r="AM101" s="168"/>
      <c r="AN101" s="168"/>
      <c r="AO101" s="168"/>
    </row>
    <row r="102" spans="1:41" s="169" customFormat="1" ht="25.5" customHeight="1">
      <c r="A102" s="251">
        <v>5.2</v>
      </c>
      <c r="B102" s="156" t="s">
        <v>138</v>
      </c>
      <c r="C102" s="157" t="s">
        <v>151</v>
      </c>
      <c r="D102" s="80"/>
      <c r="E102" s="82" t="s">
        <v>619</v>
      </c>
      <c r="F102" s="253" t="s">
        <v>611</v>
      </c>
      <c r="G102" s="210" t="s">
        <v>612</v>
      </c>
      <c r="H102" s="82" t="s">
        <v>620</v>
      </c>
      <c r="I102" s="161" t="s">
        <v>621</v>
      </c>
      <c r="J102" s="84" t="s">
        <v>156</v>
      </c>
      <c r="K102" s="84" t="s">
        <v>156</v>
      </c>
      <c r="L102" s="84" t="s">
        <v>156</v>
      </c>
      <c r="M102" s="84" t="s">
        <v>156</v>
      </c>
      <c r="N102" s="84" t="s">
        <v>156</v>
      </c>
      <c r="O102" s="84" t="s">
        <v>156</v>
      </c>
      <c r="P102" s="162" t="s">
        <v>156</v>
      </c>
      <c r="Q102" s="84" t="s">
        <v>156</v>
      </c>
      <c r="R102" s="163" t="s">
        <v>156</v>
      </c>
      <c r="S102" s="162" t="s">
        <v>156</v>
      </c>
      <c r="T102" s="162" t="s">
        <v>156</v>
      </c>
      <c r="U102" s="162" t="s">
        <v>156</v>
      </c>
      <c r="V102" s="162" t="s">
        <v>156</v>
      </c>
      <c r="W102" s="162" t="s">
        <v>156</v>
      </c>
      <c r="X102" s="162" t="s">
        <v>156</v>
      </c>
      <c r="Y102" s="162" t="s">
        <v>156</v>
      </c>
      <c r="Z102" s="162" t="s">
        <v>156</v>
      </c>
      <c r="AA102" s="254" t="s">
        <v>156</v>
      </c>
      <c r="AB102" s="172"/>
      <c r="AC102" s="173"/>
      <c r="AD102" s="167"/>
      <c r="AE102" s="168"/>
      <c r="AF102" s="168"/>
      <c r="AG102" s="168"/>
      <c r="AH102" s="168"/>
      <c r="AI102" s="168"/>
      <c r="AJ102" s="168"/>
      <c r="AK102" s="168"/>
      <c r="AL102" s="168"/>
      <c r="AM102" s="168"/>
      <c r="AN102" s="168"/>
      <c r="AO102" s="168"/>
    </row>
    <row r="103" spans="1:41" s="169" customFormat="1" ht="39" customHeight="1">
      <c r="A103" s="251">
        <v>5.2</v>
      </c>
      <c r="B103" s="156" t="s">
        <v>138</v>
      </c>
      <c r="C103" s="157" t="s">
        <v>151</v>
      </c>
      <c r="D103" s="80"/>
      <c r="E103" s="82" t="s">
        <v>622</v>
      </c>
      <c r="F103" s="253" t="s">
        <v>611</v>
      </c>
      <c r="G103" s="210" t="s">
        <v>612</v>
      </c>
      <c r="H103" s="82" t="s">
        <v>623</v>
      </c>
      <c r="I103" s="161" t="s">
        <v>624</v>
      </c>
      <c r="J103" s="84">
        <v>2.97</v>
      </c>
      <c r="K103" s="84">
        <v>3.04</v>
      </c>
      <c r="L103" s="84" t="s">
        <v>288</v>
      </c>
      <c r="M103" s="84">
        <v>3.03</v>
      </c>
      <c r="N103" s="84" t="s">
        <v>288</v>
      </c>
      <c r="O103" s="84" t="s">
        <v>288</v>
      </c>
      <c r="P103" s="162">
        <v>3.49</v>
      </c>
      <c r="Q103" s="84" t="s">
        <v>288</v>
      </c>
      <c r="R103" s="163">
        <v>3.58</v>
      </c>
      <c r="S103" s="164">
        <v>33.299999999999997</v>
      </c>
      <c r="T103" s="165">
        <v>28.9</v>
      </c>
      <c r="U103" s="231" t="s">
        <v>288</v>
      </c>
      <c r="V103" s="164">
        <v>27</v>
      </c>
      <c r="W103" s="255" t="s">
        <v>288</v>
      </c>
      <c r="X103" s="231" t="s">
        <v>288</v>
      </c>
      <c r="Y103" s="164">
        <v>48.8</v>
      </c>
      <c r="Z103" s="231" t="s">
        <v>288</v>
      </c>
      <c r="AA103" s="165">
        <v>61.7</v>
      </c>
      <c r="AB103" s="172"/>
      <c r="AC103" s="173"/>
      <c r="AD103" s="167">
        <f t="shared" si="3"/>
        <v>3.222</v>
      </c>
      <c r="AE103" s="168"/>
      <c r="AF103" s="168"/>
      <c r="AG103" s="168"/>
      <c r="AH103" s="168"/>
      <c r="AI103" s="168"/>
      <c r="AJ103" s="168"/>
      <c r="AK103" s="168"/>
      <c r="AL103" s="168"/>
      <c r="AM103" s="168"/>
      <c r="AN103" s="168"/>
      <c r="AO103" s="168"/>
    </row>
    <row r="104" spans="1:41" s="169" customFormat="1" ht="55.5" customHeight="1">
      <c r="A104" s="251">
        <v>5.2</v>
      </c>
      <c r="B104" s="156" t="s">
        <v>138</v>
      </c>
      <c r="C104" s="157" t="s">
        <v>151</v>
      </c>
      <c r="D104" s="80"/>
      <c r="E104" s="82" t="s">
        <v>625</v>
      </c>
      <c r="F104" s="253" t="s">
        <v>611</v>
      </c>
      <c r="G104" s="210" t="s">
        <v>612</v>
      </c>
      <c r="H104" s="82" t="s">
        <v>626</v>
      </c>
      <c r="I104" s="161" t="s">
        <v>627</v>
      </c>
      <c r="J104" s="84">
        <v>3.14</v>
      </c>
      <c r="K104" s="84">
        <v>3.11</v>
      </c>
      <c r="L104" s="84">
        <v>2</v>
      </c>
      <c r="M104" s="84">
        <v>2.1</v>
      </c>
      <c r="N104" s="84">
        <v>2.83</v>
      </c>
      <c r="O104" s="84">
        <v>2</v>
      </c>
      <c r="P104" s="162">
        <v>2.73</v>
      </c>
      <c r="Q104" s="84" t="s">
        <v>156</v>
      </c>
      <c r="R104" s="163">
        <v>3.1</v>
      </c>
      <c r="S104" s="162" t="s">
        <v>156</v>
      </c>
      <c r="T104" s="162" t="s">
        <v>156</v>
      </c>
      <c r="U104" s="162" t="s">
        <v>156</v>
      </c>
      <c r="V104" s="162" t="s">
        <v>156</v>
      </c>
      <c r="W104" s="162" t="s">
        <v>156</v>
      </c>
      <c r="X104" s="162" t="s">
        <v>156</v>
      </c>
      <c r="Y104" s="162" t="s">
        <v>156</v>
      </c>
      <c r="Z104" s="162" t="s">
        <v>156</v>
      </c>
      <c r="AA104" s="254" t="s">
        <v>156</v>
      </c>
      <c r="AB104" s="172"/>
      <c r="AC104" s="173"/>
      <c r="AD104" s="167"/>
      <c r="AE104" s="168"/>
      <c r="AF104" s="168"/>
      <c r="AG104" s="168"/>
      <c r="AH104" s="168"/>
      <c r="AI104" s="168"/>
      <c r="AJ104" s="168"/>
      <c r="AK104" s="168"/>
      <c r="AL104" s="168"/>
      <c r="AM104" s="168"/>
      <c r="AN104" s="168"/>
      <c r="AO104" s="168"/>
    </row>
    <row r="105" spans="1:41" s="169" customFormat="1" ht="48.75" customHeight="1">
      <c r="A105" s="251">
        <v>5.2</v>
      </c>
      <c r="B105" s="156" t="s">
        <v>138</v>
      </c>
      <c r="C105" s="157" t="s">
        <v>151</v>
      </c>
      <c r="D105" s="80"/>
      <c r="E105" s="82" t="s">
        <v>628</v>
      </c>
      <c r="F105" s="253" t="s">
        <v>611</v>
      </c>
      <c r="G105" s="210" t="s">
        <v>612</v>
      </c>
      <c r="H105" s="82" t="s">
        <v>629</v>
      </c>
      <c r="I105" s="161" t="s">
        <v>630</v>
      </c>
      <c r="J105" s="84">
        <v>4.29</v>
      </c>
      <c r="K105" s="84">
        <v>3.75</v>
      </c>
      <c r="L105" s="84">
        <v>3.57</v>
      </c>
      <c r="M105" s="84">
        <v>3.23</v>
      </c>
      <c r="N105" s="84">
        <v>3.67</v>
      </c>
      <c r="O105" s="84">
        <v>4</v>
      </c>
      <c r="P105" s="162">
        <v>4.22</v>
      </c>
      <c r="Q105" s="84">
        <v>3.94</v>
      </c>
      <c r="R105" s="163">
        <v>3.96</v>
      </c>
      <c r="S105" s="164">
        <v>73.599999999999994</v>
      </c>
      <c r="T105" s="165">
        <v>33.700000000000003</v>
      </c>
      <c r="U105" s="164">
        <v>18.7</v>
      </c>
      <c r="V105" s="164">
        <v>9.3000000000000007</v>
      </c>
      <c r="W105" s="164">
        <v>26.9</v>
      </c>
      <c r="X105" s="165">
        <v>33.299999999999997</v>
      </c>
      <c r="Y105" s="164">
        <v>72.7</v>
      </c>
      <c r="Z105" s="164">
        <v>37.799999999999997</v>
      </c>
      <c r="AA105" s="165">
        <v>41.4</v>
      </c>
      <c r="AB105" s="177" t="s">
        <v>631</v>
      </c>
      <c r="AC105" s="173"/>
      <c r="AD105" s="202">
        <f t="shared" si="3"/>
        <v>3.8477777777777771</v>
      </c>
      <c r="AE105" s="168"/>
      <c r="AF105" s="168"/>
      <c r="AG105" s="168"/>
      <c r="AH105" s="168"/>
      <c r="AI105" s="168"/>
      <c r="AJ105" s="168"/>
      <c r="AK105" s="168"/>
      <c r="AL105" s="168"/>
      <c r="AM105" s="168"/>
      <c r="AN105" s="168"/>
      <c r="AO105" s="168"/>
    </row>
    <row r="106" spans="1:41" s="169" customFormat="1" ht="25.5" customHeight="1">
      <c r="A106" s="251">
        <v>5.2</v>
      </c>
      <c r="B106" s="156" t="s">
        <v>138</v>
      </c>
      <c r="C106" s="157" t="s">
        <v>151</v>
      </c>
      <c r="D106" s="80"/>
      <c r="E106" s="82" t="s">
        <v>632</v>
      </c>
      <c r="F106" s="253" t="s">
        <v>611</v>
      </c>
      <c r="G106" s="210" t="s">
        <v>612</v>
      </c>
      <c r="H106" s="82" t="s">
        <v>633</v>
      </c>
      <c r="I106" s="161" t="s">
        <v>634</v>
      </c>
      <c r="J106" s="84" t="s">
        <v>156</v>
      </c>
      <c r="K106" s="84" t="s">
        <v>156</v>
      </c>
      <c r="L106" s="84" t="s">
        <v>156</v>
      </c>
      <c r="M106" s="84" t="s">
        <v>156</v>
      </c>
      <c r="N106" s="84" t="s">
        <v>156</v>
      </c>
      <c r="O106" s="84" t="s">
        <v>156</v>
      </c>
      <c r="P106" s="162" t="s">
        <v>156</v>
      </c>
      <c r="Q106" s="84" t="s">
        <v>156</v>
      </c>
      <c r="R106" s="163" t="s">
        <v>156</v>
      </c>
      <c r="S106" s="162" t="s">
        <v>156</v>
      </c>
      <c r="T106" s="162" t="s">
        <v>156</v>
      </c>
      <c r="U106" s="162" t="s">
        <v>156</v>
      </c>
      <c r="V106" s="162" t="s">
        <v>156</v>
      </c>
      <c r="W106" s="162" t="s">
        <v>156</v>
      </c>
      <c r="X106" s="162" t="s">
        <v>156</v>
      </c>
      <c r="Y106" s="162" t="s">
        <v>156</v>
      </c>
      <c r="Z106" s="162" t="s">
        <v>156</v>
      </c>
      <c r="AA106" s="254" t="s">
        <v>156</v>
      </c>
      <c r="AB106" s="172"/>
      <c r="AC106" s="173"/>
      <c r="AD106" s="167"/>
      <c r="AE106" s="168"/>
      <c r="AF106" s="168"/>
      <c r="AG106" s="168"/>
      <c r="AH106" s="168"/>
      <c r="AI106" s="168"/>
      <c r="AJ106" s="168"/>
      <c r="AK106" s="168"/>
      <c r="AL106" s="168"/>
      <c r="AM106" s="168"/>
      <c r="AN106" s="168"/>
      <c r="AO106" s="168"/>
    </row>
    <row r="107" spans="1:41" s="169" customFormat="1" ht="25.5" customHeight="1">
      <c r="A107" s="251">
        <v>5.2</v>
      </c>
      <c r="B107" s="156" t="s">
        <v>138</v>
      </c>
      <c r="C107" s="157" t="s">
        <v>151</v>
      </c>
      <c r="D107" s="80"/>
      <c r="E107" s="82" t="s">
        <v>635</v>
      </c>
      <c r="F107" s="253" t="s">
        <v>611</v>
      </c>
      <c r="G107" s="210" t="s">
        <v>612</v>
      </c>
      <c r="H107" s="82" t="s">
        <v>636</v>
      </c>
      <c r="I107" s="161" t="s">
        <v>637</v>
      </c>
      <c r="J107" s="84">
        <v>3.89</v>
      </c>
      <c r="K107" s="84">
        <v>3.87</v>
      </c>
      <c r="L107" s="84">
        <v>3.57</v>
      </c>
      <c r="M107" s="84">
        <v>2.96</v>
      </c>
      <c r="N107" s="84">
        <v>3.85</v>
      </c>
      <c r="O107" s="84">
        <v>4.34</v>
      </c>
      <c r="P107" s="162">
        <v>4.01</v>
      </c>
      <c r="Q107" s="84">
        <v>3.62</v>
      </c>
      <c r="R107" s="163">
        <v>3.86</v>
      </c>
      <c r="S107" s="164">
        <v>65.3</v>
      </c>
      <c r="T107" s="165">
        <v>69.099999999999994</v>
      </c>
      <c r="U107" s="164">
        <v>22.5</v>
      </c>
      <c r="V107" s="164">
        <v>3</v>
      </c>
      <c r="W107" s="164">
        <v>65.3</v>
      </c>
      <c r="X107" s="165">
        <v>92.5</v>
      </c>
      <c r="Y107" s="164">
        <v>84.2</v>
      </c>
      <c r="Z107" s="164">
        <v>23.6</v>
      </c>
      <c r="AA107" s="165">
        <v>63.4</v>
      </c>
      <c r="AB107" s="172"/>
      <c r="AC107" s="157" t="s">
        <v>638</v>
      </c>
      <c r="AD107" s="202">
        <f t="shared" si="3"/>
        <v>3.7744444444444452</v>
      </c>
      <c r="AE107" s="168"/>
      <c r="AF107" s="168"/>
      <c r="AG107" s="168"/>
      <c r="AH107" s="168"/>
      <c r="AI107" s="168"/>
      <c r="AJ107" s="168"/>
      <c r="AK107" s="168"/>
      <c r="AL107" s="168"/>
      <c r="AM107" s="168"/>
      <c r="AN107" s="168"/>
      <c r="AO107" s="168"/>
    </row>
    <row r="108" spans="1:41" s="169" customFormat="1" ht="31.5" customHeight="1">
      <c r="A108" s="251">
        <v>5.2</v>
      </c>
      <c r="B108" s="156" t="s">
        <v>138</v>
      </c>
      <c r="C108" s="157" t="s">
        <v>151</v>
      </c>
      <c r="D108" s="80"/>
      <c r="E108" s="82" t="s">
        <v>639</v>
      </c>
      <c r="F108" s="238" t="s">
        <v>499</v>
      </c>
      <c r="G108" s="239" t="s">
        <v>500</v>
      </c>
      <c r="H108" s="213" t="s">
        <v>640</v>
      </c>
      <c r="I108" s="161" t="s">
        <v>641</v>
      </c>
      <c r="J108" s="84">
        <v>3.69</v>
      </c>
      <c r="K108" s="84">
        <v>3.31</v>
      </c>
      <c r="L108" s="84">
        <v>3.37</v>
      </c>
      <c r="M108" s="84">
        <v>2.64</v>
      </c>
      <c r="N108" s="84">
        <v>3.38</v>
      </c>
      <c r="O108" s="84">
        <v>4.34</v>
      </c>
      <c r="P108" s="162">
        <v>3.91</v>
      </c>
      <c r="Q108" s="84">
        <v>3.47</v>
      </c>
      <c r="R108" s="163">
        <v>3.65</v>
      </c>
      <c r="S108" s="164">
        <v>38.799999999999997</v>
      </c>
      <c r="T108" s="165">
        <v>13.1</v>
      </c>
      <c r="U108" s="164">
        <v>47.6</v>
      </c>
      <c r="V108" s="164">
        <v>2.2999999999999998</v>
      </c>
      <c r="W108" s="164">
        <v>14.2</v>
      </c>
      <c r="X108" s="165">
        <v>93.9</v>
      </c>
      <c r="Y108" s="164">
        <v>71.7</v>
      </c>
      <c r="Z108" s="164">
        <v>37.9</v>
      </c>
      <c r="AA108" s="165">
        <v>42.8</v>
      </c>
      <c r="AB108" s="172"/>
      <c r="AC108" s="207" t="s">
        <v>642</v>
      </c>
      <c r="AD108" s="202">
        <f t="shared" si="3"/>
        <v>3.5288888888888885</v>
      </c>
      <c r="AE108" s="168"/>
      <c r="AF108" s="168"/>
      <c r="AG108" s="168"/>
      <c r="AH108" s="168"/>
      <c r="AI108" s="168"/>
      <c r="AJ108" s="168"/>
      <c r="AK108" s="168"/>
      <c r="AL108" s="168"/>
      <c r="AM108" s="168"/>
      <c r="AN108" s="168"/>
      <c r="AO108" s="168"/>
    </row>
    <row r="109" spans="1:41" s="169" customFormat="1" ht="31.5" customHeight="1">
      <c r="A109" s="251">
        <v>5.2</v>
      </c>
      <c r="B109" s="156" t="s">
        <v>138</v>
      </c>
      <c r="C109" s="157" t="s">
        <v>151</v>
      </c>
      <c r="D109" s="80"/>
      <c r="E109" s="82" t="s">
        <v>643</v>
      </c>
      <c r="F109" s="238" t="s">
        <v>499</v>
      </c>
      <c r="G109" s="239" t="s">
        <v>500</v>
      </c>
      <c r="H109" s="213" t="s">
        <v>644</v>
      </c>
      <c r="I109" s="161" t="s">
        <v>645</v>
      </c>
      <c r="J109" s="84">
        <v>3.86</v>
      </c>
      <c r="K109" s="84">
        <v>3.53</v>
      </c>
      <c r="L109" s="84">
        <v>3.15</v>
      </c>
      <c r="M109" s="84">
        <v>2.87</v>
      </c>
      <c r="N109" s="84">
        <v>3.37</v>
      </c>
      <c r="O109" s="84">
        <v>4.34</v>
      </c>
      <c r="P109" s="162">
        <v>3.73</v>
      </c>
      <c r="Q109" s="84">
        <v>3.44</v>
      </c>
      <c r="R109" s="163">
        <v>3.76</v>
      </c>
      <c r="S109" s="164">
        <v>40.700000000000003</v>
      </c>
      <c r="T109" s="165">
        <v>18</v>
      </c>
      <c r="U109" s="164">
        <v>18.100000000000001</v>
      </c>
      <c r="V109" s="164">
        <v>2.2000000000000002</v>
      </c>
      <c r="W109" s="164">
        <v>14.2</v>
      </c>
      <c r="X109" s="165">
        <v>94.2</v>
      </c>
      <c r="Y109" s="164">
        <v>41</v>
      </c>
      <c r="Z109" s="164">
        <v>20</v>
      </c>
      <c r="AA109" s="165">
        <v>32.1</v>
      </c>
      <c r="AB109" s="172"/>
      <c r="AC109" s="207"/>
      <c r="AD109" s="202">
        <f t="shared" si="3"/>
        <v>3.5611111111111118</v>
      </c>
      <c r="AE109" s="168"/>
      <c r="AF109" s="168"/>
      <c r="AG109" s="168"/>
      <c r="AH109" s="168"/>
      <c r="AI109" s="168"/>
      <c r="AJ109" s="168"/>
      <c r="AK109" s="168"/>
      <c r="AL109" s="168"/>
      <c r="AM109" s="168"/>
      <c r="AN109" s="168"/>
      <c r="AO109" s="168"/>
    </row>
    <row r="110" spans="1:41" s="169" customFormat="1" ht="39" customHeight="1">
      <c r="A110" s="251">
        <v>5.2</v>
      </c>
      <c r="B110" s="156" t="s">
        <v>138</v>
      </c>
      <c r="C110" s="157" t="s">
        <v>151</v>
      </c>
      <c r="D110" s="80"/>
      <c r="E110" s="82" t="s">
        <v>646</v>
      </c>
      <c r="F110" s="238" t="s">
        <v>499</v>
      </c>
      <c r="G110" s="239" t="s">
        <v>500</v>
      </c>
      <c r="H110" s="82" t="s">
        <v>647</v>
      </c>
      <c r="I110" s="161" t="s">
        <v>648</v>
      </c>
      <c r="J110" s="84">
        <v>4.54</v>
      </c>
      <c r="K110" s="84">
        <v>3.78</v>
      </c>
      <c r="L110" s="84">
        <v>3.73</v>
      </c>
      <c r="M110" s="84">
        <v>3.24</v>
      </c>
      <c r="N110" s="84">
        <v>3.66</v>
      </c>
      <c r="O110" s="84">
        <v>4.47</v>
      </c>
      <c r="P110" s="162">
        <v>4.0999999999999996</v>
      </c>
      <c r="Q110" s="84">
        <v>4.09</v>
      </c>
      <c r="R110" s="163">
        <v>3.65</v>
      </c>
      <c r="S110" s="164">
        <v>84.6</v>
      </c>
      <c r="T110" s="165">
        <v>28.1</v>
      </c>
      <c r="U110" s="164">
        <v>17.8</v>
      </c>
      <c r="V110" s="164">
        <v>5.5</v>
      </c>
      <c r="W110" s="164">
        <v>19</v>
      </c>
      <c r="X110" s="165">
        <v>56.8</v>
      </c>
      <c r="Y110" s="164">
        <v>60</v>
      </c>
      <c r="Z110" s="164">
        <v>42.8</v>
      </c>
      <c r="AA110" s="165">
        <v>23.5</v>
      </c>
      <c r="AB110" s="172"/>
      <c r="AC110" s="173"/>
      <c r="AD110" s="202">
        <f t="shared" si="3"/>
        <v>3.9177777777777782</v>
      </c>
      <c r="AE110" s="168"/>
      <c r="AF110" s="168"/>
      <c r="AG110" s="168"/>
      <c r="AH110" s="168"/>
      <c r="AI110" s="168"/>
      <c r="AJ110" s="168"/>
      <c r="AK110" s="168"/>
      <c r="AL110" s="168"/>
      <c r="AM110" s="168"/>
      <c r="AN110" s="168"/>
      <c r="AO110" s="168"/>
    </row>
    <row r="111" spans="1:41" s="169" customFormat="1" ht="25.5" customHeight="1" thickBot="1">
      <c r="A111" s="251">
        <v>5.2</v>
      </c>
      <c r="B111" s="156" t="s">
        <v>138</v>
      </c>
      <c r="C111" s="157" t="s">
        <v>151</v>
      </c>
      <c r="D111" s="80"/>
      <c r="E111" s="82" t="s">
        <v>649</v>
      </c>
      <c r="F111" s="253" t="s">
        <v>611</v>
      </c>
      <c r="G111" s="210" t="s">
        <v>612</v>
      </c>
      <c r="H111" s="82" t="s">
        <v>650</v>
      </c>
      <c r="I111" s="161" t="s">
        <v>651</v>
      </c>
      <c r="J111" s="84" t="s">
        <v>156</v>
      </c>
      <c r="K111" s="84" t="s">
        <v>156</v>
      </c>
      <c r="L111" s="84" t="s">
        <v>156</v>
      </c>
      <c r="M111" s="84" t="s">
        <v>156</v>
      </c>
      <c r="N111" s="84" t="s">
        <v>156</v>
      </c>
      <c r="O111" s="84" t="s">
        <v>156</v>
      </c>
      <c r="P111" s="162" t="s">
        <v>156</v>
      </c>
      <c r="Q111" s="84" t="s">
        <v>156</v>
      </c>
      <c r="R111" s="163" t="s">
        <v>156</v>
      </c>
      <c r="S111" s="162" t="s">
        <v>156</v>
      </c>
      <c r="T111" s="162" t="s">
        <v>156</v>
      </c>
      <c r="U111" s="256" t="s">
        <v>156</v>
      </c>
      <c r="V111" s="256" t="s">
        <v>156</v>
      </c>
      <c r="W111" s="256" t="s">
        <v>156</v>
      </c>
      <c r="X111" s="256" t="s">
        <v>156</v>
      </c>
      <c r="Y111" s="256" t="s">
        <v>156</v>
      </c>
      <c r="Z111" s="256" t="s">
        <v>156</v>
      </c>
      <c r="AA111" s="254" t="s">
        <v>156</v>
      </c>
      <c r="AB111" s="172"/>
      <c r="AC111" s="173"/>
      <c r="AD111" s="167"/>
      <c r="AE111" s="168"/>
      <c r="AF111" s="168"/>
      <c r="AG111" s="168"/>
      <c r="AH111" s="168"/>
      <c r="AI111" s="168"/>
      <c r="AJ111" s="168"/>
      <c r="AK111" s="168"/>
      <c r="AL111" s="168"/>
      <c r="AM111" s="168"/>
      <c r="AN111" s="168"/>
      <c r="AO111" s="168"/>
    </row>
    <row r="112" spans="1:41" s="257" customFormat="1" ht="15" customHeight="1">
      <c r="B112" s="106"/>
      <c r="D112" s="106"/>
      <c r="E112" s="106"/>
      <c r="G112" s="258"/>
      <c r="I112" s="259" t="s">
        <v>652</v>
      </c>
      <c r="J112" s="260">
        <f>AVERAGE(J5:J111)</f>
        <v>3.6701960784313732</v>
      </c>
      <c r="K112" s="260">
        <f>AVERAGE(K5:K111)</f>
        <v>3.5630303030303008</v>
      </c>
      <c r="L112" s="260">
        <f>AVERAGE(L5:L111)</f>
        <v>3.3060714285714292</v>
      </c>
      <c r="M112" s="260">
        <f t="shared" ref="M112:R112" si="4">AVERAGE(M5:M111)</f>
        <v>3.1153921568627445</v>
      </c>
      <c r="N112" s="260">
        <f t="shared" si="4"/>
        <v>3.6069230769230778</v>
      </c>
      <c r="O112" s="260">
        <f t="shared" si="4"/>
        <v>3.8590322580645147</v>
      </c>
      <c r="P112" s="260">
        <f t="shared" si="4"/>
        <v>3.5673469387755117</v>
      </c>
      <c r="Q112" s="260">
        <f t="shared" si="4"/>
        <v>3.5257317073170729</v>
      </c>
      <c r="R112" s="260">
        <f t="shared" si="4"/>
        <v>3.3631958762886578</v>
      </c>
      <c r="S112" s="105" t="s">
        <v>653</v>
      </c>
      <c r="T112" s="105" t="s">
        <v>654</v>
      </c>
      <c r="U112" s="105" t="s">
        <v>655</v>
      </c>
      <c r="V112" s="105" t="s">
        <v>656</v>
      </c>
      <c r="W112" s="105" t="s">
        <v>657</v>
      </c>
      <c r="X112" s="105" t="s">
        <v>658</v>
      </c>
      <c r="Y112" s="105" t="s">
        <v>659</v>
      </c>
      <c r="Z112" s="105" t="s">
        <v>660</v>
      </c>
      <c r="AA112" s="257" t="s">
        <v>654</v>
      </c>
      <c r="AE112" s="261"/>
      <c r="AF112" s="261"/>
      <c r="AG112" s="261"/>
      <c r="AH112" s="261"/>
      <c r="AI112" s="261"/>
      <c r="AJ112" s="261"/>
      <c r="AK112" s="261"/>
      <c r="AL112" s="261"/>
      <c r="AM112" s="261"/>
      <c r="AN112" s="261"/>
      <c r="AO112" s="261"/>
    </row>
    <row r="113" spans="1:231" s="257" customFormat="1" ht="15" customHeight="1">
      <c r="B113" s="106"/>
      <c r="D113" s="106"/>
      <c r="E113" s="106"/>
      <c r="G113" s="258"/>
      <c r="I113" s="262" t="s">
        <v>661</v>
      </c>
      <c r="J113" s="263">
        <v>25</v>
      </c>
      <c r="K113" s="264">
        <v>5</v>
      </c>
      <c r="L113" s="264">
        <v>0</v>
      </c>
      <c r="M113" s="264">
        <v>3</v>
      </c>
      <c r="N113" s="264">
        <v>13</v>
      </c>
      <c r="O113" s="263">
        <v>32</v>
      </c>
      <c r="P113" s="264">
        <v>11</v>
      </c>
      <c r="Q113" s="264">
        <v>8</v>
      </c>
      <c r="R113" s="264">
        <v>5</v>
      </c>
      <c r="S113" s="105" t="s">
        <v>662</v>
      </c>
      <c r="T113" s="105" t="s">
        <v>663</v>
      </c>
      <c r="U113" s="257" t="s">
        <v>664</v>
      </c>
      <c r="V113" s="105" t="s">
        <v>665</v>
      </c>
      <c r="W113" s="105" t="s">
        <v>666</v>
      </c>
      <c r="X113" s="105" t="s">
        <v>667</v>
      </c>
      <c r="Y113" s="105" t="s">
        <v>668</v>
      </c>
      <c r="Z113" s="105" t="s">
        <v>669</v>
      </c>
      <c r="AA113" s="105" t="s">
        <v>670</v>
      </c>
      <c r="AE113" s="261"/>
      <c r="AF113" s="261"/>
      <c r="AG113" s="261"/>
      <c r="AH113" s="261"/>
      <c r="AI113" s="261"/>
      <c r="AJ113" s="261"/>
      <c r="AK113" s="261"/>
      <c r="AL113" s="261"/>
      <c r="AM113" s="261"/>
      <c r="AN113" s="261"/>
      <c r="AO113" s="261"/>
    </row>
    <row r="114" spans="1:231" s="257" customFormat="1" ht="20.25" customHeight="1">
      <c r="B114" s="106"/>
      <c r="D114" s="106"/>
      <c r="E114" s="106"/>
      <c r="G114" s="258"/>
      <c r="I114" s="265" t="s">
        <v>671</v>
      </c>
      <c r="J114" s="264">
        <v>5</v>
      </c>
      <c r="K114" s="264">
        <v>2</v>
      </c>
      <c r="L114" s="264">
        <v>16</v>
      </c>
      <c r="M114" s="266">
        <v>32</v>
      </c>
      <c r="N114" s="264">
        <v>9</v>
      </c>
      <c r="O114" s="264">
        <v>1</v>
      </c>
      <c r="P114" s="264">
        <v>9</v>
      </c>
      <c r="Q114" s="264">
        <v>6</v>
      </c>
      <c r="R114" s="266">
        <v>22</v>
      </c>
      <c r="S114" s="105"/>
      <c r="T114" s="105"/>
      <c r="U114" s="105"/>
      <c r="V114" s="105"/>
      <c r="W114" s="105"/>
      <c r="X114" s="105"/>
      <c r="Y114" s="105"/>
      <c r="Z114" s="105"/>
      <c r="AA114" s="105"/>
      <c r="AE114" s="261"/>
      <c r="AF114" s="261"/>
      <c r="AG114" s="261"/>
      <c r="AH114" s="261"/>
      <c r="AI114" s="261"/>
      <c r="AJ114" s="261"/>
      <c r="AK114" s="261"/>
      <c r="AL114" s="261"/>
      <c r="AM114" s="261"/>
      <c r="AN114" s="261"/>
      <c r="AO114" s="261"/>
    </row>
    <row r="115" spans="1:231" s="257" customFormat="1" ht="20.25" customHeight="1">
      <c r="B115" s="106"/>
      <c r="D115" s="106"/>
      <c r="E115" s="106"/>
      <c r="G115" s="258"/>
      <c r="I115" s="262" t="s">
        <v>672</v>
      </c>
      <c r="J115" s="263">
        <v>46</v>
      </c>
      <c r="K115" s="264">
        <v>15</v>
      </c>
      <c r="L115" s="264">
        <v>5</v>
      </c>
      <c r="M115" s="264">
        <v>3</v>
      </c>
      <c r="N115" s="264">
        <v>18</v>
      </c>
      <c r="O115" s="263">
        <v>53</v>
      </c>
      <c r="P115" s="263">
        <v>31</v>
      </c>
      <c r="Q115" s="264">
        <v>13</v>
      </c>
      <c r="R115" s="264">
        <v>13</v>
      </c>
      <c r="S115" s="105"/>
      <c r="T115" s="105"/>
      <c r="U115" s="105"/>
      <c r="V115" s="105"/>
      <c r="W115" s="105"/>
      <c r="X115" s="105"/>
      <c r="Y115" s="105"/>
      <c r="Z115" s="105"/>
      <c r="AE115" s="261"/>
      <c r="AF115" s="261"/>
      <c r="AG115" s="261"/>
      <c r="AH115" s="261"/>
      <c r="AI115" s="261"/>
      <c r="AJ115" s="261"/>
      <c r="AK115" s="261"/>
      <c r="AL115" s="261"/>
      <c r="AM115" s="261"/>
      <c r="AN115" s="261"/>
      <c r="AO115" s="261"/>
    </row>
    <row r="116" spans="1:231" s="257" customFormat="1" ht="19.5" customHeight="1">
      <c r="B116" s="106"/>
      <c r="D116" s="106"/>
      <c r="E116" s="106"/>
      <c r="G116" s="258"/>
      <c r="I116" s="265" t="s">
        <v>673</v>
      </c>
      <c r="J116" s="264">
        <v>10</v>
      </c>
      <c r="K116" s="264">
        <v>5</v>
      </c>
      <c r="L116" s="266">
        <v>42</v>
      </c>
      <c r="M116" s="266">
        <v>60</v>
      </c>
      <c r="N116" s="264">
        <v>13</v>
      </c>
      <c r="O116" s="264">
        <v>4</v>
      </c>
      <c r="P116" s="264">
        <v>17</v>
      </c>
      <c r="Q116" s="264">
        <v>17</v>
      </c>
      <c r="R116" s="266">
        <v>37</v>
      </c>
      <c r="S116" s="105"/>
      <c r="T116" s="105"/>
      <c r="U116" s="105"/>
      <c r="V116" s="105"/>
      <c r="W116" s="105"/>
      <c r="X116" s="105"/>
      <c r="Y116" s="105"/>
      <c r="Z116" s="105"/>
      <c r="AE116" s="261"/>
      <c r="AF116" s="261"/>
      <c r="AG116" s="261"/>
      <c r="AH116" s="261"/>
      <c r="AI116" s="261"/>
      <c r="AJ116" s="261"/>
      <c r="AK116" s="261"/>
      <c r="AL116" s="261"/>
      <c r="AM116" s="261"/>
      <c r="AN116" s="261"/>
      <c r="AO116" s="261"/>
    </row>
    <row r="117" spans="1:231" ht="19.5" customHeight="1" thickBot="1">
      <c r="I117" s="105" t="s">
        <v>674</v>
      </c>
      <c r="K117" s="119"/>
      <c r="L117" s="119"/>
      <c r="M117" s="119"/>
      <c r="N117" s="119"/>
      <c r="O117" s="119"/>
      <c r="P117" s="119"/>
      <c r="Q117" s="119"/>
      <c r="R117" s="119"/>
      <c r="AA117" s="113"/>
      <c r="AB117" s="113"/>
    </row>
    <row r="118" spans="1:231" ht="16.5" customHeight="1" thickBot="1">
      <c r="A118" s="267">
        <v>1.1000000000000001</v>
      </c>
      <c r="B118" s="268" t="s">
        <v>675</v>
      </c>
      <c r="C118" s="269" t="s">
        <v>676</v>
      </c>
      <c r="D118" s="269"/>
      <c r="E118" s="269"/>
      <c r="F118" s="270"/>
      <c r="G118" s="271"/>
      <c r="H118" s="272"/>
      <c r="I118" s="273" t="s">
        <v>677</v>
      </c>
      <c r="J118" s="274">
        <v>8</v>
      </c>
      <c r="K118" s="275">
        <v>2</v>
      </c>
      <c r="L118" s="276">
        <v>3</v>
      </c>
      <c r="M118" s="276">
        <v>0</v>
      </c>
      <c r="N118" s="276">
        <v>3</v>
      </c>
      <c r="O118" s="276">
        <v>4</v>
      </c>
      <c r="P118" s="277">
        <v>0</v>
      </c>
      <c r="Q118" s="276">
        <v>0</v>
      </c>
      <c r="R118" s="278">
        <v>2</v>
      </c>
      <c r="T118" s="279">
        <f>8/11</f>
        <v>0.72727272727272729</v>
      </c>
      <c r="U118" s="267" t="s">
        <v>678</v>
      </c>
      <c r="V118" s="119" t="s">
        <v>251</v>
      </c>
      <c r="AA118" s="113"/>
      <c r="AB118" s="113"/>
    </row>
    <row r="119" spans="1:231" ht="16.5" customHeight="1" thickBot="1">
      <c r="A119" s="257"/>
      <c r="B119" s="280"/>
      <c r="C119" s="41"/>
      <c r="D119" s="41"/>
      <c r="E119" s="41"/>
      <c r="F119" s="39"/>
      <c r="G119" s="281"/>
      <c r="H119" s="76"/>
      <c r="I119" s="282" t="s">
        <v>679</v>
      </c>
      <c r="J119" s="283">
        <v>0</v>
      </c>
      <c r="K119" s="284">
        <v>0</v>
      </c>
      <c r="L119" s="284">
        <v>3</v>
      </c>
      <c r="M119" s="284">
        <v>6</v>
      </c>
      <c r="N119" s="284">
        <v>2</v>
      </c>
      <c r="O119" s="285">
        <v>0</v>
      </c>
      <c r="P119" s="284">
        <v>0</v>
      </c>
      <c r="Q119" s="286">
        <v>4</v>
      </c>
      <c r="R119" s="287">
        <v>7</v>
      </c>
      <c r="T119" s="279">
        <f>7/11</f>
        <v>0.63636363636363635</v>
      </c>
      <c r="U119" s="267" t="s">
        <v>680</v>
      </c>
      <c r="V119" s="119" t="s">
        <v>259</v>
      </c>
      <c r="AA119" s="113"/>
      <c r="AB119" s="113"/>
    </row>
    <row r="120" spans="1:231" ht="16.5" customHeight="1" thickBot="1">
      <c r="A120" s="267">
        <v>1.2</v>
      </c>
      <c r="B120" s="280"/>
      <c r="C120" s="69" t="s">
        <v>681</v>
      </c>
      <c r="D120" s="69"/>
      <c r="E120" s="69"/>
      <c r="F120" s="39"/>
      <c r="G120" s="281"/>
      <c r="H120" s="76"/>
      <c r="I120" s="288" t="s">
        <v>677</v>
      </c>
      <c r="J120" s="289">
        <v>4</v>
      </c>
      <c r="K120" s="289">
        <v>0</v>
      </c>
      <c r="L120" s="289">
        <v>0</v>
      </c>
      <c r="M120" s="290">
        <v>0</v>
      </c>
      <c r="N120" s="291">
        <v>3</v>
      </c>
      <c r="O120" s="274">
        <v>11</v>
      </c>
      <c r="P120" s="292">
        <v>5</v>
      </c>
      <c r="Q120" s="289">
        <v>1</v>
      </c>
      <c r="R120" s="293">
        <v>0</v>
      </c>
      <c r="T120" s="279">
        <f>11/12</f>
        <v>0.91666666666666663</v>
      </c>
      <c r="U120" s="267" t="s">
        <v>678</v>
      </c>
      <c r="V120" s="119" t="s">
        <v>256</v>
      </c>
      <c r="AA120" s="113"/>
      <c r="AB120" s="113"/>
    </row>
    <row r="121" spans="1:231" ht="16.5" customHeight="1" thickBot="1">
      <c r="A121" s="257"/>
      <c r="B121" s="294"/>
      <c r="C121" s="295"/>
      <c r="D121" s="295"/>
      <c r="E121" s="295"/>
      <c r="F121" s="39"/>
      <c r="G121" s="281"/>
      <c r="H121" s="76"/>
      <c r="I121" s="296" t="s">
        <v>679</v>
      </c>
      <c r="J121" s="285">
        <v>0</v>
      </c>
      <c r="K121" s="285">
        <v>0</v>
      </c>
      <c r="L121" s="297">
        <v>4</v>
      </c>
      <c r="M121" s="287">
        <v>11</v>
      </c>
      <c r="N121" s="298">
        <v>1</v>
      </c>
      <c r="O121" s="299">
        <v>0</v>
      </c>
      <c r="P121" s="285">
        <v>1</v>
      </c>
      <c r="Q121" s="285">
        <v>0</v>
      </c>
      <c r="R121" s="300">
        <v>8</v>
      </c>
      <c r="T121" s="279">
        <f>11/12</f>
        <v>0.91666666666666663</v>
      </c>
      <c r="U121" s="267" t="s">
        <v>680</v>
      </c>
      <c r="V121" s="119" t="s">
        <v>682</v>
      </c>
      <c r="AA121" s="113"/>
      <c r="AB121" s="113"/>
    </row>
    <row r="122" spans="1:231" ht="16.5" customHeight="1" thickBot="1">
      <c r="A122" s="267">
        <v>2.1</v>
      </c>
      <c r="B122" s="268" t="s">
        <v>683</v>
      </c>
      <c r="C122" s="269" t="s">
        <v>684</v>
      </c>
      <c r="D122" s="269"/>
      <c r="E122" s="269"/>
      <c r="F122" s="270"/>
      <c r="G122" s="271"/>
      <c r="H122" s="272"/>
      <c r="I122" s="301" t="s">
        <v>677</v>
      </c>
      <c r="J122" s="276">
        <v>4</v>
      </c>
      <c r="K122" s="276">
        <v>1</v>
      </c>
      <c r="L122" s="302">
        <v>0</v>
      </c>
      <c r="M122" s="303">
        <v>0</v>
      </c>
      <c r="N122" s="276">
        <v>2</v>
      </c>
      <c r="O122" s="276">
        <v>3</v>
      </c>
      <c r="P122" s="277">
        <v>2</v>
      </c>
      <c r="Q122" s="276">
        <v>3</v>
      </c>
      <c r="R122" s="304">
        <v>1</v>
      </c>
      <c r="T122" s="279" t="s">
        <v>77</v>
      </c>
      <c r="U122" s="267" t="s">
        <v>678</v>
      </c>
      <c r="V122" s="119" t="s">
        <v>77</v>
      </c>
      <c r="AA122" s="113"/>
      <c r="AB122" s="113"/>
    </row>
    <row r="123" spans="1:231" s="105" customFormat="1" ht="16.5" customHeight="1" thickBot="1">
      <c r="A123" s="267"/>
      <c r="B123" s="280"/>
      <c r="C123" s="41"/>
      <c r="D123" s="41"/>
      <c r="E123" s="41"/>
      <c r="F123" s="80"/>
      <c r="G123" s="80"/>
      <c r="H123" s="80"/>
      <c r="I123" s="282" t="s">
        <v>679</v>
      </c>
      <c r="J123" s="284">
        <v>1</v>
      </c>
      <c r="K123" s="286">
        <v>0</v>
      </c>
      <c r="L123" s="287">
        <v>5</v>
      </c>
      <c r="M123" s="305">
        <v>4</v>
      </c>
      <c r="N123" s="284">
        <v>1</v>
      </c>
      <c r="O123" s="284">
        <v>1</v>
      </c>
      <c r="P123" s="285">
        <v>1</v>
      </c>
      <c r="Q123" s="284">
        <v>2</v>
      </c>
      <c r="R123" s="306">
        <v>1</v>
      </c>
      <c r="T123" s="279">
        <f>5/8</f>
        <v>0.625</v>
      </c>
      <c r="U123" s="267" t="s">
        <v>680</v>
      </c>
      <c r="V123" s="119" t="s">
        <v>253</v>
      </c>
      <c r="AA123" s="113"/>
      <c r="AB123" s="113"/>
      <c r="AC123" s="113"/>
      <c r="AD123" s="113"/>
      <c r="AE123" s="114"/>
      <c r="AF123" s="114"/>
      <c r="AG123" s="114"/>
      <c r="AH123" s="114"/>
      <c r="AI123" s="114"/>
      <c r="AJ123" s="114"/>
      <c r="AK123" s="114"/>
      <c r="AL123" s="114"/>
      <c r="AM123" s="114"/>
      <c r="AN123" s="114"/>
      <c r="AO123" s="114"/>
      <c r="AP123" s="113"/>
      <c r="AQ123" s="113"/>
      <c r="AR123" s="113"/>
      <c r="AS123" s="113"/>
      <c r="AT123" s="113"/>
      <c r="AU123" s="113"/>
      <c r="AV123" s="113"/>
      <c r="AW123" s="113"/>
      <c r="AX123" s="113"/>
      <c r="AY123" s="113"/>
      <c r="AZ123" s="113"/>
      <c r="BA123" s="113"/>
      <c r="BB123" s="113"/>
      <c r="BC123" s="113"/>
      <c r="BD123" s="113"/>
      <c r="BE123" s="113"/>
      <c r="BF123" s="113"/>
      <c r="BG123" s="113"/>
      <c r="BH123" s="113"/>
      <c r="BI123" s="113"/>
      <c r="BJ123" s="113"/>
      <c r="BK123" s="113"/>
      <c r="BL123" s="113"/>
      <c r="BM123" s="113"/>
      <c r="BN123" s="113"/>
      <c r="BO123" s="113"/>
      <c r="BP123" s="113"/>
      <c r="BQ123" s="113"/>
      <c r="BR123" s="113"/>
      <c r="BS123" s="113"/>
      <c r="BT123" s="113"/>
      <c r="BU123" s="113"/>
      <c r="BV123" s="113"/>
      <c r="BW123" s="113"/>
      <c r="BX123" s="113"/>
      <c r="BY123" s="113"/>
      <c r="BZ123" s="113"/>
      <c r="CA123" s="113"/>
      <c r="CB123" s="113"/>
      <c r="CC123" s="113"/>
      <c r="CD123" s="113"/>
      <c r="CE123" s="113"/>
      <c r="CF123" s="113"/>
      <c r="CG123" s="113"/>
      <c r="CH123" s="113"/>
      <c r="CI123" s="113"/>
      <c r="CJ123" s="113"/>
      <c r="CK123" s="113"/>
      <c r="CL123" s="113"/>
      <c r="CM123" s="113"/>
      <c r="CN123" s="113"/>
      <c r="CO123" s="113"/>
      <c r="CP123" s="113"/>
      <c r="CQ123" s="113"/>
      <c r="CR123" s="113"/>
      <c r="CS123" s="113"/>
      <c r="CT123" s="113"/>
      <c r="CU123" s="113"/>
      <c r="CV123" s="113"/>
      <c r="CW123" s="113"/>
      <c r="CX123" s="113"/>
      <c r="CY123" s="113"/>
      <c r="CZ123" s="113"/>
      <c r="DA123" s="113"/>
      <c r="DB123" s="113"/>
      <c r="DC123" s="113"/>
      <c r="DD123" s="113"/>
      <c r="DE123" s="113"/>
      <c r="DF123" s="113"/>
      <c r="DG123" s="113"/>
      <c r="DH123" s="113"/>
      <c r="DI123" s="113"/>
      <c r="DJ123" s="113"/>
      <c r="DK123" s="113"/>
      <c r="DL123" s="113"/>
      <c r="DM123" s="113"/>
      <c r="DN123" s="113"/>
      <c r="DO123" s="113"/>
      <c r="DP123" s="113"/>
      <c r="DQ123" s="113"/>
      <c r="DR123" s="113"/>
      <c r="DS123" s="113"/>
      <c r="DT123" s="113"/>
      <c r="DU123" s="113"/>
      <c r="DV123" s="113"/>
      <c r="DW123" s="113"/>
      <c r="DX123" s="113"/>
      <c r="DY123" s="113"/>
      <c r="DZ123" s="113"/>
      <c r="EA123" s="113"/>
      <c r="EB123" s="113"/>
      <c r="EC123" s="113"/>
      <c r="ED123" s="113"/>
      <c r="EE123" s="113"/>
      <c r="EF123" s="113"/>
      <c r="EG123" s="113"/>
      <c r="EH123" s="113"/>
      <c r="EI123" s="113"/>
      <c r="EJ123" s="113"/>
      <c r="EK123" s="113"/>
      <c r="EL123" s="113"/>
      <c r="EM123" s="113"/>
      <c r="EN123" s="113"/>
      <c r="EO123" s="113"/>
      <c r="EP123" s="113"/>
      <c r="EQ123" s="113"/>
      <c r="ER123" s="113"/>
      <c r="ES123" s="113"/>
      <c r="ET123" s="113"/>
      <c r="EU123" s="113"/>
      <c r="EV123" s="113"/>
      <c r="EW123" s="113"/>
      <c r="EX123" s="113"/>
      <c r="EY123" s="113"/>
      <c r="EZ123" s="113"/>
      <c r="FA123" s="113"/>
      <c r="FB123" s="113"/>
      <c r="FC123" s="113"/>
      <c r="FD123" s="113"/>
      <c r="FE123" s="113"/>
      <c r="FF123" s="113"/>
      <c r="FG123" s="113"/>
      <c r="FH123" s="113"/>
      <c r="FI123" s="113"/>
      <c r="FJ123" s="113"/>
      <c r="FK123" s="113"/>
      <c r="FL123" s="113"/>
      <c r="FM123" s="113"/>
      <c r="FN123" s="113"/>
      <c r="FO123" s="113"/>
      <c r="FP123" s="113"/>
      <c r="FQ123" s="113"/>
      <c r="FR123" s="113"/>
      <c r="FS123" s="113"/>
      <c r="FT123" s="113"/>
      <c r="FU123" s="113"/>
      <c r="FV123" s="113"/>
      <c r="FW123" s="113"/>
      <c r="FX123" s="113"/>
      <c r="FY123" s="113"/>
      <c r="FZ123" s="113"/>
      <c r="GA123" s="113"/>
      <c r="GB123" s="113"/>
      <c r="GC123" s="113"/>
      <c r="GD123" s="113"/>
      <c r="GE123" s="113"/>
      <c r="GF123" s="113"/>
      <c r="GG123" s="113"/>
      <c r="GH123" s="113"/>
      <c r="GI123" s="113"/>
      <c r="GJ123" s="113"/>
      <c r="GK123" s="113"/>
      <c r="GL123" s="113"/>
      <c r="GM123" s="113"/>
      <c r="GN123" s="113"/>
      <c r="GO123" s="113"/>
      <c r="GP123" s="113"/>
      <c r="GQ123" s="113"/>
      <c r="GR123" s="113"/>
      <c r="GS123" s="113"/>
      <c r="GT123" s="113"/>
      <c r="GU123" s="113"/>
      <c r="GV123" s="113"/>
      <c r="GW123" s="113"/>
      <c r="GX123" s="113"/>
      <c r="GY123" s="113"/>
      <c r="GZ123" s="113"/>
      <c r="HA123" s="113"/>
      <c r="HB123" s="113"/>
      <c r="HC123" s="113"/>
      <c r="HD123" s="113"/>
      <c r="HE123" s="113"/>
      <c r="HF123" s="113"/>
      <c r="HG123" s="113"/>
      <c r="HH123" s="113"/>
      <c r="HI123" s="113"/>
      <c r="HJ123" s="113"/>
      <c r="HK123" s="113"/>
      <c r="HL123" s="113"/>
      <c r="HM123" s="113"/>
      <c r="HN123" s="113"/>
      <c r="HO123" s="113"/>
      <c r="HP123" s="113"/>
      <c r="HQ123" s="113"/>
      <c r="HR123" s="113"/>
      <c r="HS123" s="113"/>
      <c r="HT123" s="113"/>
      <c r="HU123" s="113"/>
      <c r="HV123" s="113"/>
      <c r="HW123" s="113"/>
    </row>
    <row r="124" spans="1:231" s="105" customFormat="1" ht="16.5" customHeight="1" thickBot="1">
      <c r="A124" s="267">
        <v>2.2000000000000002</v>
      </c>
      <c r="B124" s="280"/>
      <c r="C124" s="41" t="s">
        <v>685</v>
      </c>
      <c r="D124" s="41"/>
      <c r="E124" s="41"/>
      <c r="F124" s="80"/>
      <c r="G124" s="80"/>
      <c r="H124" s="80"/>
      <c r="I124" s="288" t="s">
        <v>677</v>
      </c>
      <c r="J124" s="289">
        <v>3</v>
      </c>
      <c r="K124" s="289">
        <v>0</v>
      </c>
      <c r="L124" s="303">
        <v>0</v>
      </c>
      <c r="M124" s="290">
        <v>0</v>
      </c>
      <c r="N124" s="289">
        <v>0</v>
      </c>
      <c r="O124" s="291">
        <v>1</v>
      </c>
      <c r="P124" s="307">
        <v>5</v>
      </c>
      <c r="Q124" s="308">
        <v>4</v>
      </c>
      <c r="R124" s="309">
        <v>3</v>
      </c>
      <c r="T124" s="279">
        <f>5/8</f>
        <v>0.625</v>
      </c>
      <c r="U124" s="267" t="s">
        <v>678</v>
      </c>
      <c r="V124" s="119" t="s">
        <v>257</v>
      </c>
      <c r="AA124" s="113"/>
      <c r="AB124" s="113"/>
      <c r="AC124" s="113"/>
      <c r="AD124" s="113"/>
      <c r="AE124" s="114"/>
      <c r="AF124" s="114"/>
      <c r="AG124" s="114"/>
      <c r="AH124" s="114"/>
      <c r="AI124" s="114"/>
      <c r="AJ124" s="114"/>
      <c r="AK124" s="114"/>
      <c r="AL124" s="114"/>
      <c r="AM124" s="114"/>
      <c r="AN124" s="114"/>
      <c r="AO124" s="114"/>
      <c r="AP124" s="113"/>
      <c r="AQ124" s="113"/>
      <c r="AR124" s="113"/>
      <c r="AS124" s="113"/>
      <c r="AT124" s="113"/>
      <c r="AU124" s="113"/>
      <c r="AV124" s="113"/>
      <c r="AW124" s="113"/>
      <c r="AX124" s="113"/>
      <c r="AY124" s="113"/>
      <c r="AZ124" s="113"/>
      <c r="BA124" s="113"/>
      <c r="BB124" s="113"/>
      <c r="BC124" s="113"/>
      <c r="BD124" s="113"/>
      <c r="BE124" s="113"/>
      <c r="BF124" s="113"/>
      <c r="BG124" s="113"/>
      <c r="BH124" s="113"/>
      <c r="BI124" s="113"/>
      <c r="BJ124" s="113"/>
      <c r="BK124" s="113"/>
      <c r="BL124" s="113"/>
      <c r="BM124" s="113"/>
      <c r="BN124" s="113"/>
      <c r="BO124" s="113"/>
      <c r="BP124" s="113"/>
      <c r="BQ124" s="113"/>
      <c r="BR124" s="113"/>
      <c r="BS124" s="113"/>
      <c r="BT124" s="113"/>
      <c r="BU124" s="113"/>
      <c r="BV124" s="113"/>
      <c r="BW124" s="113"/>
      <c r="BX124" s="113"/>
      <c r="BY124" s="113"/>
      <c r="BZ124" s="113"/>
      <c r="CA124" s="113"/>
      <c r="CB124" s="113"/>
      <c r="CC124" s="113"/>
      <c r="CD124" s="113"/>
      <c r="CE124" s="113"/>
      <c r="CF124" s="113"/>
      <c r="CG124" s="113"/>
      <c r="CH124" s="113"/>
      <c r="CI124" s="113"/>
      <c r="CJ124" s="113"/>
      <c r="CK124" s="113"/>
      <c r="CL124" s="113"/>
      <c r="CM124" s="113"/>
      <c r="CN124" s="113"/>
      <c r="CO124" s="113"/>
      <c r="CP124" s="113"/>
      <c r="CQ124" s="113"/>
      <c r="CR124" s="113"/>
      <c r="CS124" s="113"/>
      <c r="CT124" s="113"/>
      <c r="CU124" s="113"/>
      <c r="CV124" s="113"/>
      <c r="CW124" s="113"/>
      <c r="CX124" s="113"/>
      <c r="CY124" s="113"/>
      <c r="CZ124" s="113"/>
      <c r="DA124" s="113"/>
      <c r="DB124" s="113"/>
      <c r="DC124" s="113"/>
      <c r="DD124" s="113"/>
      <c r="DE124" s="113"/>
      <c r="DF124" s="113"/>
      <c r="DG124" s="113"/>
      <c r="DH124" s="113"/>
      <c r="DI124" s="113"/>
      <c r="DJ124" s="113"/>
      <c r="DK124" s="113"/>
      <c r="DL124" s="113"/>
      <c r="DM124" s="113"/>
      <c r="DN124" s="113"/>
      <c r="DO124" s="113"/>
      <c r="DP124" s="113"/>
      <c r="DQ124" s="113"/>
      <c r="DR124" s="113"/>
      <c r="DS124" s="113"/>
      <c r="DT124" s="113"/>
      <c r="DU124" s="113"/>
      <c r="DV124" s="113"/>
      <c r="DW124" s="113"/>
      <c r="DX124" s="113"/>
      <c r="DY124" s="113"/>
      <c r="DZ124" s="113"/>
      <c r="EA124" s="113"/>
      <c r="EB124" s="113"/>
      <c r="EC124" s="113"/>
      <c r="ED124" s="113"/>
      <c r="EE124" s="113"/>
      <c r="EF124" s="113"/>
      <c r="EG124" s="113"/>
      <c r="EH124" s="113"/>
      <c r="EI124" s="113"/>
      <c r="EJ124" s="113"/>
      <c r="EK124" s="113"/>
      <c r="EL124" s="113"/>
      <c r="EM124" s="113"/>
      <c r="EN124" s="113"/>
      <c r="EO124" s="113"/>
      <c r="EP124" s="113"/>
      <c r="EQ124" s="113"/>
      <c r="ER124" s="113"/>
      <c r="ES124" s="113"/>
      <c r="ET124" s="113"/>
      <c r="EU124" s="113"/>
      <c r="EV124" s="113"/>
      <c r="EW124" s="113"/>
      <c r="EX124" s="113"/>
      <c r="EY124" s="113"/>
      <c r="EZ124" s="113"/>
      <c r="FA124" s="113"/>
      <c r="FB124" s="113"/>
      <c r="FC124" s="113"/>
      <c r="FD124" s="113"/>
      <c r="FE124" s="113"/>
      <c r="FF124" s="113"/>
      <c r="FG124" s="113"/>
      <c r="FH124" s="113"/>
      <c r="FI124" s="113"/>
      <c r="FJ124" s="113"/>
      <c r="FK124" s="113"/>
      <c r="FL124" s="113"/>
      <c r="FM124" s="113"/>
      <c r="FN124" s="113"/>
      <c r="FO124" s="113"/>
      <c r="FP124" s="113"/>
      <c r="FQ124" s="113"/>
      <c r="FR124" s="113"/>
      <c r="FS124" s="113"/>
      <c r="FT124" s="113"/>
      <c r="FU124" s="113"/>
      <c r="FV124" s="113"/>
      <c r="FW124" s="113"/>
      <c r="FX124" s="113"/>
      <c r="FY124" s="113"/>
      <c r="FZ124" s="113"/>
      <c r="GA124" s="113"/>
      <c r="GB124" s="113"/>
      <c r="GC124" s="113"/>
      <c r="GD124" s="113"/>
      <c r="GE124" s="113"/>
      <c r="GF124" s="113"/>
      <c r="GG124" s="113"/>
      <c r="GH124" s="113"/>
      <c r="GI124" s="113"/>
      <c r="GJ124" s="113"/>
      <c r="GK124" s="113"/>
      <c r="GL124" s="113"/>
      <c r="GM124" s="113"/>
      <c r="GN124" s="113"/>
      <c r="GO124" s="113"/>
      <c r="GP124" s="113"/>
      <c r="GQ124" s="113"/>
      <c r="GR124" s="113"/>
      <c r="GS124" s="113"/>
      <c r="GT124" s="113"/>
      <c r="GU124" s="113"/>
      <c r="GV124" s="113"/>
      <c r="GW124" s="113"/>
      <c r="GX124" s="113"/>
      <c r="GY124" s="113"/>
      <c r="GZ124" s="113"/>
      <c r="HA124" s="113"/>
      <c r="HB124" s="113"/>
      <c r="HC124" s="113"/>
      <c r="HD124" s="113"/>
      <c r="HE124" s="113"/>
      <c r="HF124" s="113"/>
      <c r="HG124" s="113"/>
      <c r="HH124" s="113"/>
      <c r="HI124" s="113"/>
      <c r="HJ124" s="113"/>
      <c r="HK124" s="113"/>
      <c r="HL124" s="113"/>
      <c r="HM124" s="113"/>
      <c r="HN124" s="113"/>
      <c r="HO124" s="113"/>
      <c r="HP124" s="113"/>
      <c r="HQ124" s="113"/>
      <c r="HR124" s="113"/>
      <c r="HS124" s="113"/>
      <c r="HT124" s="113"/>
      <c r="HU124" s="113"/>
      <c r="HV124" s="113"/>
      <c r="HW124" s="113"/>
    </row>
    <row r="125" spans="1:231" s="105" customFormat="1" ht="16.5" customHeight="1" thickBot="1">
      <c r="A125" s="267"/>
      <c r="B125" s="280"/>
      <c r="C125" s="41"/>
      <c r="D125" s="41"/>
      <c r="E125" s="41"/>
      <c r="F125" s="80"/>
      <c r="G125" s="80"/>
      <c r="H125" s="80"/>
      <c r="I125" s="282" t="s">
        <v>679</v>
      </c>
      <c r="J125" s="284">
        <v>0</v>
      </c>
      <c r="K125" s="284">
        <v>1</v>
      </c>
      <c r="L125" s="286">
        <v>4</v>
      </c>
      <c r="M125" s="310">
        <v>7</v>
      </c>
      <c r="N125" s="305">
        <v>1</v>
      </c>
      <c r="O125" s="284">
        <v>1</v>
      </c>
      <c r="P125" s="283">
        <v>1</v>
      </c>
      <c r="Q125" s="284">
        <v>0</v>
      </c>
      <c r="R125" s="306">
        <v>1</v>
      </c>
      <c r="T125" s="279">
        <f>5/8</f>
        <v>0.625</v>
      </c>
      <c r="U125" s="267" t="s">
        <v>680</v>
      </c>
      <c r="V125" s="119" t="s">
        <v>682</v>
      </c>
      <c r="AA125" s="113"/>
      <c r="AB125" s="113"/>
      <c r="AC125" s="113"/>
      <c r="AD125" s="113"/>
      <c r="AE125" s="114"/>
      <c r="AF125" s="114"/>
      <c r="AG125" s="114"/>
      <c r="AH125" s="114"/>
      <c r="AI125" s="114"/>
      <c r="AJ125" s="114"/>
      <c r="AK125" s="114"/>
      <c r="AL125" s="114"/>
      <c r="AM125" s="114"/>
      <c r="AN125" s="114"/>
      <c r="AO125" s="114"/>
      <c r="AP125" s="113"/>
      <c r="AQ125" s="113"/>
      <c r="AR125" s="113"/>
      <c r="AS125" s="113"/>
      <c r="AT125" s="113"/>
      <c r="AU125" s="113"/>
      <c r="AV125" s="113"/>
      <c r="AW125" s="113"/>
      <c r="AX125" s="113"/>
      <c r="AY125" s="113"/>
      <c r="AZ125" s="113"/>
      <c r="BA125" s="113"/>
      <c r="BB125" s="113"/>
      <c r="BC125" s="113"/>
      <c r="BD125" s="113"/>
      <c r="BE125" s="113"/>
      <c r="BF125" s="113"/>
      <c r="BG125" s="113"/>
      <c r="BH125" s="113"/>
      <c r="BI125" s="113"/>
      <c r="BJ125" s="113"/>
      <c r="BK125" s="113"/>
      <c r="BL125" s="113"/>
      <c r="BM125" s="113"/>
      <c r="BN125" s="113"/>
      <c r="BO125" s="113"/>
      <c r="BP125" s="113"/>
      <c r="BQ125" s="113"/>
      <c r="BR125" s="113"/>
      <c r="BS125" s="113"/>
      <c r="BT125" s="113"/>
      <c r="BU125" s="113"/>
      <c r="BV125" s="113"/>
      <c r="BW125" s="113"/>
      <c r="BX125" s="113"/>
      <c r="BY125" s="113"/>
      <c r="BZ125" s="113"/>
      <c r="CA125" s="113"/>
      <c r="CB125" s="113"/>
      <c r="CC125" s="113"/>
      <c r="CD125" s="113"/>
      <c r="CE125" s="113"/>
      <c r="CF125" s="113"/>
      <c r="CG125" s="113"/>
      <c r="CH125" s="113"/>
      <c r="CI125" s="113"/>
      <c r="CJ125" s="113"/>
      <c r="CK125" s="113"/>
      <c r="CL125" s="113"/>
      <c r="CM125" s="113"/>
      <c r="CN125" s="113"/>
      <c r="CO125" s="113"/>
      <c r="CP125" s="113"/>
      <c r="CQ125" s="113"/>
      <c r="CR125" s="113"/>
      <c r="CS125" s="113"/>
      <c r="CT125" s="113"/>
      <c r="CU125" s="113"/>
      <c r="CV125" s="113"/>
      <c r="CW125" s="113"/>
      <c r="CX125" s="113"/>
      <c r="CY125" s="113"/>
      <c r="CZ125" s="113"/>
      <c r="DA125" s="113"/>
      <c r="DB125" s="113"/>
      <c r="DC125" s="113"/>
      <c r="DD125" s="113"/>
      <c r="DE125" s="113"/>
      <c r="DF125" s="113"/>
      <c r="DG125" s="113"/>
      <c r="DH125" s="113"/>
      <c r="DI125" s="113"/>
      <c r="DJ125" s="113"/>
      <c r="DK125" s="113"/>
      <c r="DL125" s="113"/>
      <c r="DM125" s="113"/>
      <c r="DN125" s="113"/>
      <c r="DO125" s="113"/>
      <c r="DP125" s="113"/>
      <c r="DQ125" s="113"/>
      <c r="DR125" s="113"/>
      <c r="DS125" s="113"/>
      <c r="DT125" s="113"/>
      <c r="DU125" s="113"/>
      <c r="DV125" s="113"/>
      <c r="DW125" s="113"/>
      <c r="DX125" s="113"/>
      <c r="DY125" s="113"/>
      <c r="DZ125" s="113"/>
      <c r="EA125" s="113"/>
      <c r="EB125" s="113"/>
      <c r="EC125" s="113"/>
      <c r="ED125" s="113"/>
      <c r="EE125" s="113"/>
      <c r="EF125" s="113"/>
      <c r="EG125" s="113"/>
      <c r="EH125" s="113"/>
      <c r="EI125" s="113"/>
      <c r="EJ125" s="113"/>
      <c r="EK125" s="113"/>
      <c r="EL125" s="113"/>
      <c r="EM125" s="113"/>
      <c r="EN125" s="113"/>
      <c r="EO125" s="113"/>
      <c r="EP125" s="113"/>
      <c r="EQ125" s="113"/>
      <c r="ER125" s="113"/>
      <c r="ES125" s="113"/>
      <c r="ET125" s="113"/>
      <c r="EU125" s="113"/>
      <c r="EV125" s="113"/>
      <c r="EW125" s="113"/>
      <c r="EX125" s="113"/>
      <c r="EY125" s="113"/>
      <c r="EZ125" s="113"/>
      <c r="FA125" s="113"/>
      <c r="FB125" s="113"/>
      <c r="FC125" s="113"/>
      <c r="FD125" s="113"/>
      <c r="FE125" s="113"/>
      <c r="FF125" s="113"/>
      <c r="FG125" s="113"/>
      <c r="FH125" s="113"/>
      <c r="FI125" s="113"/>
      <c r="FJ125" s="113"/>
      <c r="FK125" s="113"/>
      <c r="FL125" s="113"/>
      <c r="FM125" s="113"/>
      <c r="FN125" s="113"/>
      <c r="FO125" s="113"/>
      <c r="FP125" s="113"/>
      <c r="FQ125" s="113"/>
      <c r="FR125" s="113"/>
      <c r="FS125" s="113"/>
      <c r="FT125" s="113"/>
      <c r="FU125" s="113"/>
      <c r="FV125" s="113"/>
      <c r="FW125" s="113"/>
      <c r="FX125" s="113"/>
      <c r="FY125" s="113"/>
      <c r="FZ125" s="113"/>
      <c r="GA125" s="113"/>
      <c r="GB125" s="113"/>
      <c r="GC125" s="113"/>
      <c r="GD125" s="113"/>
      <c r="GE125" s="113"/>
      <c r="GF125" s="113"/>
      <c r="GG125" s="113"/>
      <c r="GH125" s="113"/>
      <c r="GI125" s="113"/>
      <c r="GJ125" s="113"/>
      <c r="GK125" s="113"/>
      <c r="GL125" s="113"/>
      <c r="GM125" s="113"/>
      <c r="GN125" s="113"/>
      <c r="GO125" s="113"/>
      <c r="GP125" s="113"/>
      <c r="GQ125" s="113"/>
      <c r="GR125" s="113"/>
      <c r="GS125" s="113"/>
      <c r="GT125" s="113"/>
      <c r="GU125" s="113"/>
      <c r="GV125" s="113"/>
      <c r="GW125" s="113"/>
      <c r="GX125" s="113"/>
      <c r="GY125" s="113"/>
      <c r="GZ125" s="113"/>
      <c r="HA125" s="113"/>
      <c r="HB125" s="113"/>
      <c r="HC125" s="113"/>
      <c r="HD125" s="113"/>
      <c r="HE125" s="113"/>
      <c r="HF125" s="113"/>
      <c r="HG125" s="113"/>
      <c r="HH125" s="113"/>
      <c r="HI125" s="113"/>
      <c r="HJ125" s="113"/>
      <c r="HK125" s="113"/>
      <c r="HL125" s="113"/>
      <c r="HM125" s="113"/>
      <c r="HN125" s="113"/>
      <c r="HO125" s="113"/>
      <c r="HP125" s="113"/>
      <c r="HQ125" s="113"/>
      <c r="HR125" s="113"/>
      <c r="HS125" s="113"/>
      <c r="HT125" s="113"/>
      <c r="HU125" s="113"/>
      <c r="HV125" s="113"/>
      <c r="HW125" s="113"/>
    </row>
    <row r="126" spans="1:231" s="105" customFormat="1" ht="16.5" customHeight="1">
      <c r="A126" s="267">
        <v>2.2999999999999998</v>
      </c>
      <c r="B126" s="280"/>
      <c r="C126" s="41" t="s">
        <v>686</v>
      </c>
      <c r="D126" s="41"/>
      <c r="E126" s="41"/>
      <c r="F126" s="80"/>
      <c r="G126" s="80"/>
      <c r="H126" s="80"/>
      <c r="I126" s="288" t="s">
        <v>677</v>
      </c>
      <c r="J126" s="289">
        <v>5</v>
      </c>
      <c r="K126" s="289">
        <v>1</v>
      </c>
      <c r="L126" s="289">
        <v>1</v>
      </c>
      <c r="M126" s="303">
        <v>0</v>
      </c>
      <c r="N126" s="289">
        <v>3</v>
      </c>
      <c r="O126" s="289">
        <v>4</v>
      </c>
      <c r="P126" s="311">
        <v>5</v>
      </c>
      <c r="Q126" s="289">
        <v>1</v>
      </c>
      <c r="R126" s="309">
        <v>1</v>
      </c>
      <c r="T126" s="279" t="s">
        <v>77</v>
      </c>
      <c r="U126" s="267" t="s">
        <v>678</v>
      </c>
      <c r="V126" s="105" t="s">
        <v>77</v>
      </c>
      <c r="AA126" s="113"/>
      <c r="AB126" s="113"/>
      <c r="AC126" s="113"/>
      <c r="AD126" s="113"/>
      <c r="AE126" s="114"/>
      <c r="AF126" s="114"/>
      <c r="AG126" s="114"/>
      <c r="AH126" s="114"/>
      <c r="AI126" s="114"/>
      <c r="AJ126" s="114"/>
      <c r="AK126" s="114"/>
      <c r="AL126" s="114"/>
      <c r="AM126" s="114"/>
      <c r="AN126" s="114"/>
      <c r="AO126" s="114"/>
      <c r="AP126" s="113"/>
      <c r="AQ126" s="113"/>
      <c r="AR126" s="113"/>
      <c r="AS126" s="113"/>
      <c r="AT126" s="113"/>
      <c r="AU126" s="113"/>
      <c r="AV126" s="113"/>
      <c r="AW126" s="113"/>
      <c r="AX126" s="113"/>
      <c r="AY126" s="113"/>
      <c r="AZ126" s="113"/>
      <c r="BA126" s="113"/>
      <c r="BB126" s="113"/>
      <c r="BC126" s="113"/>
      <c r="BD126" s="113"/>
      <c r="BE126" s="113"/>
      <c r="BF126" s="113"/>
      <c r="BG126" s="113"/>
      <c r="BH126" s="113"/>
      <c r="BI126" s="113"/>
      <c r="BJ126" s="113"/>
      <c r="BK126" s="113"/>
      <c r="BL126" s="113"/>
      <c r="BM126" s="113"/>
      <c r="BN126" s="113"/>
      <c r="BO126" s="113"/>
      <c r="BP126" s="113"/>
      <c r="BQ126" s="113"/>
      <c r="BR126" s="113"/>
      <c r="BS126" s="113"/>
      <c r="BT126" s="113"/>
      <c r="BU126" s="113"/>
      <c r="BV126" s="113"/>
      <c r="BW126" s="113"/>
      <c r="BX126" s="113"/>
      <c r="BY126" s="113"/>
      <c r="BZ126" s="113"/>
      <c r="CA126" s="113"/>
      <c r="CB126" s="113"/>
      <c r="CC126" s="113"/>
      <c r="CD126" s="113"/>
      <c r="CE126" s="113"/>
      <c r="CF126" s="113"/>
      <c r="CG126" s="113"/>
      <c r="CH126" s="113"/>
      <c r="CI126" s="113"/>
      <c r="CJ126" s="113"/>
      <c r="CK126" s="113"/>
      <c r="CL126" s="113"/>
      <c r="CM126" s="113"/>
      <c r="CN126" s="113"/>
      <c r="CO126" s="113"/>
      <c r="CP126" s="113"/>
      <c r="CQ126" s="113"/>
      <c r="CR126" s="113"/>
      <c r="CS126" s="113"/>
      <c r="CT126" s="113"/>
      <c r="CU126" s="113"/>
      <c r="CV126" s="113"/>
      <c r="CW126" s="113"/>
      <c r="CX126" s="113"/>
      <c r="CY126" s="113"/>
      <c r="CZ126" s="113"/>
      <c r="DA126" s="113"/>
      <c r="DB126" s="113"/>
      <c r="DC126" s="113"/>
      <c r="DD126" s="113"/>
      <c r="DE126" s="113"/>
      <c r="DF126" s="113"/>
      <c r="DG126" s="113"/>
      <c r="DH126" s="113"/>
      <c r="DI126" s="113"/>
      <c r="DJ126" s="113"/>
      <c r="DK126" s="113"/>
      <c r="DL126" s="113"/>
      <c r="DM126" s="113"/>
      <c r="DN126" s="113"/>
      <c r="DO126" s="113"/>
      <c r="DP126" s="113"/>
      <c r="DQ126" s="113"/>
      <c r="DR126" s="113"/>
      <c r="DS126" s="113"/>
      <c r="DT126" s="113"/>
      <c r="DU126" s="113"/>
      <c r="DV126" s="113"/>
      <c r="DW126" s="113"/>
      <c r="DX126" s="113"/>
      <c r="DY126" s="113"/>
      <c r="DZ126" s="113"/>
      <c r="EA126" s="113"/>
      <c r="EB126" s="113"/>
      <c r="EC126" s="113"/>
      <c r="ED126" s="113"/>
      <c r="EE126" s="113"/>
      <c r="EF126" s="113"/>
      <c r="EG126" s="113"/>
      <c r="EH126" s="113"/>
      <c r="EI126" s="113"/>
      <c r="EJ126" s="113"/>
      <c r="EK126" s="113"/>
      <c r="EL126" s="113"/>
      <c r="EM126" s="113"/>
      <c r="EN126" s="113"/>
      <c r="EO126" s="113"/>
      <c r="EP126" s="113"/>
      <c r="EQ126" s="113"/>
      <c r="ER126" s="113"/>
      <c r="ES126" s="113"/>
      <c r="ET126" s="113"/>
      <c r="EU126" s="113"/>
      <c r="EV126" s="113"/>
      <c r="EW126" s="113"/>
      <c r="EX126" s="113"/>
      <c r="EY126" s="113"/>
      <c r="EZ126" s="113"/>
      <c r="FA126" s="113"/>
      <c r="FB126" s="113"/>
      <c r="FC126" s="113"/>
      <c r="FD126" s="113"/>
      <c r="FE126" s="113"/>
      <c r="FF126" s="113"/>
      <c r="FG126" s="113"/>
      <c r="FH126" s="113"/>
      <c r="FI126" s="113"/>
      <c r="FJ126" s="113"/>
      <c r="FK126" s="113"/>
      <c r="FL126" s="113"/>
      <c r="FM126" s="113"/>
      <c r="FN126" s="113"/>
      <c r="FO126" s="113"/>
      <c r="FP126" s="113"/>
      <c r="FQ126" s="113"/>
      <c r="FR126" s="113"/>
      <c r="FS126" s="113"/>
      <c r="FT126" s="113"/>
      <c r="FU126" s="113"/>
      <c r="FV126" s="113"/>
      <c r="FW126" s="113"/>
      <c r="FX126" s="113"/>
      <c r="FY126" s="113"/>
      <c r="FZ126" s="113"/>
      <c r="GA126" s="113"/>
      <c r="GB126" s="113"/>
      <c r="GC126" s="113"/>
      <c r="GD126" s="113"/>
      <c r="GE126" s="113"/>
      <c r="GF126" s="113"/>
      <c r="GG126" s="113"/>
      <c r="GH126" s="113"/>
      <c r="GI126" s="113"/>
      <c r="GJ126" s="113"/>
      <c r="GK126" s="113"/>
      <c r="GL126" s="113"/>
      <c r="GM126" s="113"/>
      <c r="GN126" s="113"/>
      <c r="GO126" s="113"/>
      <c r="GP126" s="113"/>
      <c r="GQ126" s="113"/>
      <c r="GR126" s="113"/>
      <c r="GS126" s="113"/>
      <c r="GT126" s="113"/>
      <c r="GU126" s="113"/>
      <c r="GV126" s="113"/>
      <c r="GW126" s="113"/>
      <c r="GX126" s="113"/>
      <c r="GY126" s="113"/>
      <c r="GZ126" s="113"/>
      <c r="HA126" s="113"/>
      <c r="HB126" s="113"/>
      <c r="HC126" s="113"/>
      <c r="HD126" s="113"/>
      <c r="HE126" s="113"/>
      <c r="HF126" s="113"/>
      <c r="HG126" s="113"/>
      <c r="HH126" s="113"/>
      <c r="HI126" s="113"/>
      <c r="HJ126" s="113"/>
      <c r="HK126" s="113"/>
      <c r="HL126" s="113"/>
      <c r="HM126" s="113"/>
      <c r="HN126" s="113"/>
      <c r="HO126" s="113"/>
      <c r="HP126" s="113"/>
      <c r="HQ126" s="113"/>
      <c r="HR126" s="113"/>
      <c r="HS126" s="113"/>
      <c r="HT126" s="113"/>
      <c r="HU126" s="113"/>
      <c r="HV126" s="113"/>
      <c r="HW126" s="113"/>
    </row>
    <row r="127" spans="1:231" s="105" customFormat="1" ht="16.5" customHeight="1" thickBot="1">
      <c r="A127" s="267"/>
      <c r="B127" s="312"/>
      <c r="C127" s="313"/>
      <c r="D127" s="313"/>
      <c r="E127" s="313"/>
      <c r="F127" s="314"/>
      <c r="G127" s="314"/>
      <c r="H127" s="314"/>
      <c r="I127" s="315" t="s">
        <v>679</v>
      </c>
      <c r="J127" s="316">
        <v>1</v>
      </c>
      <c r="K127" s="316">
        <v>1</v>
      </c>
      <c r="L127" s="316">
        <v>5</v>
      </c>
      <c r="M127" s="316">
        <v>3</v>
      </c>
      <c r="N127" s="316">
        <v>3</v>
      </c>
      <c r="O127" s="316">
        <v>0</v>
      </c>
      <c r="P127" s="316">
        <v>2</v>
      </c>
      <c r="Q127" s="316">
        <v>3</v>
      </c>
      <c r="R127" s="317">
        <v>3</v>
      </c>
      <c r="T127" s="279" t="s">
        <v>77</v>
      </c>
      <c r="U127" s="267" t="s">
        <v>680</v>
      </c>
      <c r="V127" s="105" t="s">
        <v>77</v>
      </c>
      <c r="AA127" s="113"/>
      <c r="AB127" s="113"/>
      <c r="AC127" s="113"/>
      <c r="AD127" s="113"/>
      <c r="AE127" s="114"/>
      <c r="AF127" s="114"/>
      <c r="AG127" s="114"/>
      <c r="AH127" s="114"/>
      <c r="AI127" s="114"/>
      <c r="AJ127" s="114"/>
      <c r="AK127" s="114"/>
      <c r="AL127" s="114"/>
      <c r="AM127" s="114"/>
      <c r="AN127" s="114"/>
      <c r="AO127" s="114"/>
      <c r="AP127" s="113"/>
      <c r="AQ127" s="113"/>
      <c r="AR127" s="113"/>
      <c r="AS127" s="113"/>
      <c r="AT127" s="113"/>
      <c r="AU127" s="113"/>
      <c r="AV127" s="113"/>
      <c r="AW127" s="113"/>
      <c r="AX127" s="113"/>
      <c r="AY127" s="113"/>
      <c r="AZ127" s="113"/>
      <c r="BA127" s="113"/>
      <c r="BB127" s="113"/>
      <c r="BC127" s="113"/>
      <c r="BD127" s="113"/>
      <c r="BE127" s="113"/>
      <c r="BF127" s="113"/>
      <c r="BG127" s="113"/>
      <c r="BH127" s="113"/>
      <c r="BI127" s="113"/>
      <c r="BJ127" s="113"/>
      <c r="BK127" s="113"/>
      <c r="BL127" s="113"/>
      <c r="BM127" s="113"/>
      <c r="BN127" s="113"/>
      <c r="BO127" s="113"/>
      <c r="BP127" s="113"/>
      <c r="BQ127" s="113"/>
      <c r="BR127" s="113"/>
      <c r="BS127" s="113"/>
      <c r="BT127" s="113"/>
      <c r="BU127" s="113"/>
      <c r="BV127" s="113"/>
      <c r="BW127" s="113"/>
      <c r="BX127" s="113"/>
      <c r="BY127" s="113"/>
      <c r="BZ127" s="113"/>
      <c r="CA127" s="113"/>
      <c r="CB127" s="113"/>
      <c r="CC127" s="113"/>
      <c r="CD127" s="113"/>
      <c r="CE127" s="113"/>
      <c r="CF127" s="113"/>
      <c r="CG127" s="113"/>
      <c r="CH127" s="113"/>
      <c r="CI127" s="113"/>
      <c r="CJ127" s="113"/>
      <c r="CK127" s="113"/>
      <c r="CL127" s="113"/>
      <c r="CM127" s="113"/>
      <c r="CN127" s="113"/>
      <c r="CO127" s="113"/>
      <c r="CP127" s="113"/>
      <c r="CQ127" s="113"/>
      <c r="CR127" s="113"/>
      <c r="CS127" s="113"/>
      <c r="CT127" s="113"/>
      <c r="CU127" s="113"/>
      <c r="CV127" s="113"/>
      <c r="CW127" s="113"/>
      <c r="CX127" s="113"/>
      <c r="CY127" s="113"/>
      <c r="CZ127" s="113"/>
      <c r="DA127" s="113"/>
      <c r="DB127" s="113"/>
      <c r="DC127" s="113"/>
      <c r="DD127" s="113"/>
      <c r="DE127" s="113"/>
      <c r="DF127" s="113"/>
      <c r="DG127" s="113"/>
      <c r="DH127" s="113"/>
      <c r="DI127" s="113"/>
      <c r="DJ127" s="113"/>
      <c r="DK127" s="113"/>
      <c r="DL127" s="113"/>
      <c r="DM127" s="113"/>
      <c r="DN127" s="113"/>
      <c r="DO127" s="113"/>
      <c r="DP127" s="113"/>
      <c r="DQ127" s="113"/>
      <c r="DR127" s="113"/>
      <c r="DS127" s="113"/>
      <c r="DT127" s="113"/>
      <c r="DU127" s="113"/>
      <c r="DV127" s="113"/>
      <c r="DW127" s="113"/>
      <c r="DX127" s="113"/>
      <c r="DY127" s="113"/>
      <c r="DZ127" s="113"/>
      <c r="EA127" s="113"/>
      <c r="EB127" s="113"/>
      <c r="EC127" s="113"/>
      <c r="ED127" s="113"/>
      <c r="EE127" s="113"/>
      <c r="EF127" s="113"/>
      <c r="EG127" s="113"/>
      <c r="EH127" s="113"/>
      <c r="EI127" s="113"/>
      <c r="EJ127" s="113"/>
      <c r="EK127" s="113"/>
      <c r="EL127" s="113"/>
      <c r="EM127" s="113"/>
      <c r="EN127" s="113"/>
      <c r="EO127" s="113"/>
      <c r="EP127" s="113"/>
      <c r="EQ127" s="113"/>
      <c r="ER127" s="113"/>
      <c r="ES127" s="113"/>
      <c r="ET127" s="113"/>
      <c r="EU127" s="113"/>
      <c r="EV127" s="113"/>
      <c r="EW127" s="113"/>
      <c r="EX127" s="113"/>
      <c r="EY127" s="113"/>
      <c r="EZ127" s="113"/>
      <c r="FA127" s="113"/>
      <c r="FB127" s="113"/>
      <c r="FC127" s="113"/>
      <c r="FD127" s="113"/>
      <c r="FE127" s="113"/>
      <c r="FF127" s="113"/>
      <c r="FG127" s="113"/>
      <c r="FH127" s="113"/>
      <c r="FI127" s="113"/>
      <c r="FJ127" s="113"/>
      <c r="FK127" s="113"/>
      <c r="FL127" s="113"/>
      <c r="FM127" s="113"/>
      <c r="FN127" s="113"/>
      <c r="FO127" s="113"/>
      <c r="FP127" s="113"/>
      <c r="FQ127" s="113"/>
      <c r="FR127" s="113"/>
      <c r="FS127" s="113"/>
      <c r="FT127" s="113"/>
      <c r="FU127" s="113"/>
      <c r="FV127" s="113"/>
      <c r="FW127" s="113"/>
      <c r="FX127" s="113"/>
      <c r="FY127" s="113"/>
      <c r="FZ127" s="113"/>
      <c r="GA127" s="113"/>
      <c r="GB127" s="113"/>
      <c r="GC127" s="113"/>
      <c r="GD127" s="113"/>
      <c r="GE127" s="113"/>
      <c r="GF127" s="113"/>
      <c r="GG127" s="113"/>
      <c r="GH127" s="113"/>
      <c r="GI127" s="113"/>
      <c r="GJ127" s="113"/>
      <c r="GK127" s="113"/>
      <c r="GL127" s="113"/>
      <c r="GM127" s="113"/>
      <c r="GN127" s="113"/>
      <c r="GO127" s="113"/>
      <c r="GP127" s="113"/>
      <c r="GQ127" s="113"/>
      <c r="GR127" s="113"/>
      <c r="GS127" s="113"/>
      <c r="GT127" s="113"/>
      <c r="GU127" s="113"/>
      <c r="GV127" s="113"/>
      <c r="GW127" s="113"/>
      <c r="GX127" s="113"/>
      <c r="GY127" s="113"/>
      <c r="GZ127" s="113"/>
      <c r="HA127" s="113"/>
      <c r="HB127" s="113"/>
      <c r="HC127" s="113"/>
      <c r="HD127" s="113"/>
      <c r="HE127" s="113"/>
      <c r="HF127" s="113"/>
      <c r="HG127" s="113"/>
      <c r="HH127" s="113"/>
      <c r="HI127" s="113"/>
      <c r="HJ127" s="113"/>
      <c r="HK127" s="113"/>
      <c r="HL127" s="113"/>
      <c r="HM127" s="113"/>
      <c r="HN127" s="113"/>
      <c r="HO127" s="113"/>
      <c r="HP127" s="113"/>
      <c r="HQ127" s="113"/>
      <c r="HR127" s="113"/>
      <c r="HS127" s="113"/>
      <c r="HT127" s="113"/>
      <c r="HU127" s="113"/>
      <c r="HV127" s="113"/>
      <c r="HW127" s="113"/>
    </row>
    <row r="128" spans="1:231" s="105" customFormat="1" ht="16.5" customHeight="1" thickBot="1">
      <c r="A128" s="267">
        <v>3.1</v>
      </c>
      <c r="B128" s="268" t="s">
        <v>687</v>
      </c>
      <c r="C128" s="269" t="s">
        <v>688</v>
      </c>
      <c r="D128" s="269"/>
      <c r="E128" s="269"/>
      <c r="F128" s="318"/>
      <c r="G128" s="318"/>
      <c r="H128" s="318"/>
      <c r="I128" s="301" t="s">
        <v>677</v>
      </c>
      <c r="J128" s="276">
        <v>6</v>
      </c>
      <c r="K128" s="276">
        <v>2</v>
      </c>
      <c r="L128" s="276">
        <v>0</v>
      </c>
      <c r="M128" s="302">
        <v>2</v>
      </c>
      <c r="N128" s="276">
        <v>2</v>
      </c>
      <c r="O128" s="276">
        <v>8</v>
      </c>
      <c r="P128" s="277">
        <v>5</v>
      </c>
      <c r="Q128" s="276">
        <v>0</v>
      </c>
      <c r="R128" s="304">
        <v>2</v>
      </c>
      <c r="T128" s="279" t="s">
        <v>77</v>
      </c>
      <c r="U128" s="267" t="s">
        <v>678</v>
      </c>
      <c r="V128" s="105" t="s">
        <v>77</v>
      </c>
      <c r="AA128" s="113"/>
      <c r="AB128" s="113"/>
      <c r="AC128" s="113"/>
      <c r="AD128" s="113"/>
      <c r="AE128" s="114"/>
      <c r="AF128" s="114"/>
      <c r="AG128" s="114"/>
      <c r="AH128" s="114"/>
      <c r="AI128" s="114"/>
      <c r="AJ128" s="114"/>
      <c r="AK128" s="114"/>
      <c r="AL128" s="114"/>
      <c r="AM128" s="114"/>
      <c r="AN128" s="114"/>
      <c r="AO128" s="114"/>
      <c r="AP128" s="113"/>
      <c r="AQ128" s="113"/>
      <c r="AR128" s="113"/>
      <c r="AS128" s="113"/>
      <c r="AT128" s="113"/>
      <c r="AU128" s="113"/>
      <c r="AV128" s="113"/>
      <c r="AW128" s="113"/>
      <c r="AX128" s="113"/>
      <c r="AY128" s="113"/>
      <c r="AZ128" s="113"/>
      <c r="BA128" s="113"/>
      <c r="BB128" s="113"/>
      <c r="BC128" s="113"/>
      <c r="BD128" s="113"/>
      <c r="BE128" s="113"/>
      <c r="BF128" s="113"/>
      <c r="BG128" s="113"/>
      <c r="BH128" s="113"/>
      <c r="BI128" s="113"/>
      <c r="BJ128" s="113"/>
      <c r="BK128" s="113"/>
      <c r="BL128" s="113"/>
      <c r="BM128" s="113"/>
      <c r="BN128" s="113"/>
      <c r="BO128" s="113"/>
      <c r="BP128" s="113"/>
      <c r="BQ128" s="113"/>
      <c r="BR128" s="113"/>
      <c r="BS128" s="113"/>
      <c r="BT128" s="113"/>
      <c r="BU128" s="113"/>
      <c r="BV128" s="113"/>
      <c r="BW128" s="113"/>
      <c r="BX128" s="113"/>
      <c r="BY128" s="113"/>
      <c r="BZ128" s="113"/>
      <c r="CA128" s="113"/>
      <c r="CB128" s="113"/>
      <c r="CC128" s="113"/>
      <c r="CD128" s="113"/>
      <c r="CE128" s="113"/>
      <c r="CF128" s="113"/>
      <c r="CG128" s="113"/>
      <c r="CH128" s="113"/>
      <c r="CI128" s="113"/>
      <c r="CJ128" s="113"/>
      <c r="CK128" s="113"/>
      <c r="CL128" s="113"/>
      <c r="CM128" s="113"/>
      <c r="CN128" s="113"/>
      <c r="CO128" s="113"/>
      <c r="CP128" s="113"/>
      <c r="CQ128" s="113"/>
      <c r="CR128" s="113"/>
      <c r="CS128" s="113"/>
      <c r="CT128" s="113"/>
      <c r="CU128" s="113"/>
      <c r="CV128" s="113"/>
      <c r="CW128" s="113"/>
      <c r="CX128" s="113"/>
      <c r="CY128" s="113"/>
      <c r="CZ128" s="113"/>
      <c r="DA128" s="113"/>
      <c r="DB128" s="113"/>
      <c r="DC128" s="113"/>
      <c r="DD128" s="113"/>
      <c r="DE128" s="113"/>
      <c r="DF128" s="113"/>
      <c r="DG128" s="113"/>
      <c r="DH128" s="113"/>
      <c r="DI128" s="113"/>
      <c r="DJ128" s="113"/>
      <c r="DK128" s="113"/>
      <c r="DL128" s="113"/>
      <c r="DM128" s="113"/>
      <c r="DN128" s="113"/>
      <c r="DO128" s="113"/>
      <c r="DP128" s="113"/>
      <c r="DQ128" s="113"/>
      <c r="DR128" s="113"/>
      <c r="DS128" s="113"/>
      <c r="DT128" s="113"/>
      <c r="DU128" s="113"/>
      <c r="DV128" s="113"/>
      <c r="DW128" s="113"/>
      <c r="DX128" s="113"/>
      <c r="DY128" s="113"/>
      <c r="DZ128" s="113"/>
      <c r="EA128" s="113"/>
      <c r="EB128" s="113"/>
      <c r="EC128" s="113"/>
      <c r="ED128" s="113"/>
      <c r="EE128" s="113"/>
      <c r="EF128" s="113"/>
      <c r="EG128" s="113"/>
      <c r="EH128" s="113"/>
      <c r="EI128" s="113"/>
      <c r="EJ128" s="113"/>
      <c r="EK128" s="113"/>
      <c r="EL128" s="113"/>
      <c r="EM128" s="113"/>
      <c r="EN128" s="113"/>
      <c r="EO128" s="113"/>
      <c r="EP128" s="113"/>
      <c r="EQ128" s="113"/>
      <c r="ER128" s="113"/>
      <c r="ES128" s="113"/>
      <c r="ET128" s="113"/>
      <c r="EU128" s="113"/>
      <c r="EV128" s="113"/>
      <c r="EW128" s="113"/>
      <c r="EX128" s="113"/>
      <c r="EY128" s="113"/>
      <c r="EZ128" s="113"/>
      <c r="FA128" s="113"/>
      <c r="FB128" s="113"/>
      <c r="FC128" s="113"/>
      <c r="FD128" s="113"/>
      <c r="FE128" s="113"/>
      <c r="FF128" s="113"/>
      <c r="FG128" s="113"/>
      <c r="FH128" s="113"/>
      <c r="FI128" s="113"/>
      <c r="FJ128" s="113"/>
      <c r="FK128" s="113"/>
      <c r="FL128" s="113"/>
      <c r="FM128" s="113"/>
      <c r="FN128" s="113"/>
      <c r="FO128" s="113"/>
      <c r="FP128" s="113"/>
      <c r="FQ128" s="113"/>
      <c r="FR128" s="113"/>
      <c r="FS128" s="113"/>
      <c r="FT128" s="113"/>
      <c r="FU128" s="113"/>
      <c r="FV128" s="113"/>
      <c r="FW128" s="113"/>
      <c r="FX128" s="113"/>
      <c r="FY128" s="113"/>
      <c r="FZ128" s="113"/>
      <c r="GA128" s="113"/>
      <c r="GB128" s="113"/>
      <c r="GC128" s="113"/>
      <c r="GD128" s="113"/>
      <c r="GE128" s="113"/>
      <c r="GF128" s="113"/>
      <c r="GG128" s="113"/>
      <c r="GH128" s="113"/>
      <c r="GI128" s="113"/>
      <c r="GJ128" s="113"/>
      <c r="GK128" s="113"/>
      <c r="GL128" s="113"/>
      <c r="GM128" s="113"/>
      <c r="GN128" s="113"/>
      <c r="GO128" s="113"/>
      <c r="GP128" s="113"/>
      <c r="GQ128" s="113"/>
      <c r="GR128" s="113"/>
      <c r="GS128" s="113"/>
      <c r="GT128" s="113"/>
      <c r="GU128" s="113"/>
      <c r="GV128" s="113"/>
      <c r="GW128" s="113"/>
      <c r="GX128" s="113"/>
      <c r="GY128" s="113"/>
      <c r="GZ128" s="113"/>
      <c r="HA128" s="113"/>
      <c r="HB128" s="113"/>
      <c r="HC128" s="113"/>
      <c r="HD128" s="113"/>
      <c r="HE128" s="113"/>
      <c r="HF128" s="113"/>
      <c r="HG128" s="113"/>
      <c r="HH128" s="113"/>
      <c r="HI128" s="113"/>
      <c r="HJ128" s="113"/>
      <c r="HK128" s="113"/>
      <c r="HL128" s="113"/>
      <c r="HM128" s="113"/>
      <c r="HN128" s="113"/>
      <c r="HO128" s="113"/>
      <c r="HP128" s="113"/>
      <c r="HQ128" s="113"/>
      <c r="HR128" s="113"/>
      <c r="HS128" s="113"/>
      <c r="HT128" s="113"/>
      <c r="HU128" s="113"/>
      <c r="HV128" s="113"/>
      <c r="HW128" s="113"/>
    </row>
    <row r="129" spans="1:231" s="105" customFormat="1" ht="16.5" customHeight="1" thickBot="1">
      <c r="A129" s="267"/>
      <c r="B129" s="312"/>
      <c r="C129" s="313"/>
      <c r="D129" s="313"/>
      <c r="E129" s="313"/>
      <c r="F129" s="314"/>
      <c r="G129" s="314"/>
      <c r="H129" s="314"/>
      <c r="I129" s="315" t="s">
        <v>679</v>
      </c>
      <c r="J129" s="316">
        <v>3</v>
      </c>
      <c r="K129" s="316">
        <v>0</v>
      </c>
      <c r="L129" s="319">
        <v>3</v>
      </c>
      <c r="M129" s="287">
        <v>9</v>
      </c>
      <c r="N129" s="320">
        <v>0</v>
      </c>
      <c r="O129" s="316">
        <v>1</v>
      </c>
      <c r="P129" s="316">
        <v>2</v>
      </c>
      <c r="Q129" s="316">
        <v>4</v>
      </c>
      <c r="R129" s="317">
        <v>8</v>
      </c>
      <c r="T129" s="279">
        <f>9/16</f>
        <v>0.5625</v>
      </c>
      <c r="U129" s="267" t="s">
        <v>680</v>
      </c>
      <c r="V129" s="119" t="s">
        <v>682</v>
      </c>
      <c r="AA129" s="113"/>
      <c r="AB129" s="113"/>
      <c r="AC129" s="113"/>
      <c r="AD129" s="113"/>
      <c r="AE129" s="114"/>
      <c r="AF129" s="114"/>
      <c r="AG129" s="114"/>
      <c r="AH129" s="114"/>
      <c r="AI129" s="114"/>
      <c r="AJ129" s="114"/>
      <c r="AK129" s="114"/>
      <c r="AL129" s="114"/>
      <c r="AM129" s="114"/>
      <c r="AN129" s="114"/>
      <c r="AO129" s="114"/>
      <c r="AP129" s="113"/>
      <c r="AQ129" s="113"/>
      <c r="AR129" s="113"/>
      <c r="AS129" s="113"/>
      <c r="AT129" s="113"/>
      <c r="AU129" s="113"/>
      <c r="AV129" s="113"/>
      <c r="AW129" s="113"/>
      <c r="AX129" s="113"/>
      <c r="AY129" s="113"/>
      <c r="AZ129" s="113"/>
      <c r="BA129" s="113"/>
      <c r="BB129" s="113"/>
      <c r="BC129" s="113"/>
      <c r="BD129" s="113"/>
      <c r="BE129" s="113"/>
      <c r="BF129" s="113"/>
      <c r="BG129" s="113"/>
      <c r="BH129" s="113"/>
      <c r="BI129" s="113"/>
      <c r="BJ129" s="113"/>
      <c r="BK129" s="113"/>
      <c r="BL129" s="113"/>
      <c r="BM129" s="113"/>
      <c r="BN129" s="113"/>
      <c r="BO129" s="113"/>
      <c r="BP129" s="113"/>
      <c r="BQ129" s="113"/>
      <c r="BR129" s="113"/>
      <c r="BS129" s="113"/>
      <c r="BT129" s="113"/>
      <c r="BU129" s="113"/>
      <c r="BV129" s="113"/>
      <c r="BW129" s="113"/>
      <c r="BX129" s="113"/>
      <c r="BY129" s="113"/>
      <c r="BZ129" s="113"/>
      <c r="CA129" s="113"/>
      <c r="CB129" s="113"/>
      <c r="CC129" s="113"/>
      <c r="CD129" s="113"/>
      <c r="CE129" s="113"/>
      <c r="CF129" s="113"/>
      <c r="CG129" s="113"/>
      <c r="CH129" s="113"/>
      <c r="CI129" s="113"/>
      <c r="CJ129" s="113"/>
      <c r="CK129" s="113"/>
      <c r="CL129" s="113"/>
      <c r="CM129" s="113"/>
      <c r="CN129" s="113"/>
      <c r="CO129" s="113"/>
      <c r="CP129" s="113"/>
      <c r="CQ129" s="113"/>
      <c r="CR129" s="113"/>
      <c r="CS129" s="113"/>
      <c r="CT129" s="113"/>
      <c r="CU129" s="113"/>
      <c r="CV129" s="113"/>
      <c r="CW129" s="113"/>
      <c r="CX129" s="113"/>
      <c r="CY129" s="113"/>
      <c r="CZ129" s="113"/>
      <c r="DA129" s="113"/>
      <c r="DB129" s="113"/>
      <c r="DC129" s="113"/>
      <c r="DD129" s="113"/>
      <c r="DE129" s="113"/>
      <c r="DF129" s="113"/>
      <c r="DG129" s="113"/>
      <c r="DH129" s="113"/>
      <c r="DI129" s="113"/>
      <c r="DJ129" s="113"/>
      <c r="DK129" s="113"/>
      <c r="DL129" s="113"/>
      <c r="DM129" s="113"/>
      <c r="DN129" s="113"/>
      <c r="DO129" s="113"/>
      <c r="DP129" s="113"/>
      <c r="DQ129" s="113"/>
      <c r="DR129" s="113"/>
      <c r="DS129" s="113"/>
      <c r="DT129" s="113"/>
      <c r="DU129" s="113"/>
      <c r="DV129" s="113"/>
      <c r="DW129" s="113"/>
      <c r="DX129" s="113"/>
      <c r="DY129" s="113"/>
      <c r="DZ129" s="113"/>
      <c r="EA129" s="113"/>
      <c r="EB129" s="113"/>
      <c r="EC129" s="113"/>
      <c r="ED129" s="113"/>
      <c r="EE129" s="113"/>
      <c r="EF129" s="113"/>
      <c r="EG129" s="113"/>
      <c r="EH129" s="113"/>
      <c r="EI129" s="113"/>
      <c r="EJ129" s="113"/>
      <c r="EK129" s="113"/>
      <c r="EL129" s="113"/>
      <c r="EM129" s="113"/>
      <c r="EN129" s="113"/>
      <c r="EO129" s="113"/>
      <c r="EP129" s="113"/>
      <c r="EQ129" s="113"/>
      <c r="ER129" s="113"/>
      <c r="ES129" s="113"/>
      <c r="ET129" s="113"/>
      <c r="EU129" s="113"/>
      <c r="EV129" s="113"/>
      <c r="EW129" s="113"/>
      <c r="EX129" s="113"/>
      <c r="EY129" s="113"/>
      <c r="EZ129" s="113"/>
      <c r="FA129" s="113"/>
      <c r="FB129" s="113"/>
      <c r="FC129" s="113"/>
      <c r="FD129" s="113"/>
      <c r="FE129" s="113"/>
      <c r="FF129" s="113"/>
      <c r="FG129" s="113"/>
      <c r="FH129" s="113"/>
      <c r="FI129" s="113"/>
      <c r="FJ129" s="113"/>
      <c r="FK129" s="113"/>
      <c r="FL129" s="113"/>
      <c r="FM129" s="113"/>
      <c r="FN129" s="113"/>
      <c r="FO129" s="113"/>
      <c r="FP129" s="113"/>
      <c r="FQ129" s="113"/>
      <c r="FR129" s="113"/>
      <c r="FS129" s="113"/>
      <c r="FT129" s="113"/>
      <c r="FU129" s="113"/>
      <c r="FV129" s="113"/>
      <c r="FW129" s="113"/>
      <c r="FX129" s="113"/>
      <c r="FY129" s="113"/>
      <c r="FZ129" s="113"/>
      <c r="GA129" s="113"/>
      <c r="GB129" s="113"/>
      <c r="GC129" s="113"/>
      <c r="GD129" s="113"/>
      <c r="GE129" s="113"/>
      <c r="GF129" s="113"/>
      <c r="GG129" s="113"/>
      <c r="GH129" s="113"/>
      <c r="GI129" s="113"/>
      <c r="GJ129" s="113"/>
      <c r="GK129" s="113"/>
      <c r="GL129" s="113"/>
      <c r="GM129" s="113"/>
      <c r="GN129" s="113"/>
      <c r="GO129" s="113"/>
      <c r="GP129" s="113"/>
      <c r="GQ129" s="113"/>
      <c r="GR129" s="113"/>
      <c r="GS129" s="113"/>
      <c r="GT129" s="113"/>
      <c r="GU129" s="113"/>
      <c r="GV129" s="113"/>
      <c r="GW129" s="113"/>
      <c r="GX129" s="113"/>
      <c r="GY129" s="113"/>
      <c r="GZ129" s="113"/>
      <c r="HA129" s="113"/>
      <c r="HB129" s="113"/>
      <c r="HC129" s="113"/>
      <c r="HD129" s="113"/>
      <c r="HE129" s="113"/>
      <c r="HF129" s="113"/>
      <c r="HG129" s="113"/>
      <c r="HH129" s="113"/>
      <c r="HI129" s="113"/>
      <c r="HJ129" s="113"/>
      <c r="HK129" s="113"/>
      <c r="HL129" s="113"/>
      <c r="HM129" s="113"/>
      <c r="HN129" s="113"/>
      <c r="HO129" s="113"/>
      <c r="HP129" s="113"/>
      <c r="HQ129" s="113"/>
      <c r="HR129" s="113"/>
      <c r="HS129" s="113"/>
      <c r="HT129" s="113"/>
      <c r="HU129" s="113"/>
      <c r="HV129" s="113"/>
      <c r="HW129" s="113"/>
    </row>
    <row r="130" spans="1:231" s="105" customFormat="1" ht="16.5" customHeight="1" thickBot="1">
      <c r="A130" s="267">
        <v>4.0999999999999996</v>
      </c>
      <c r="B130" s="268" t="s">
        <v>689</v>
      </c>
      <c r="C130" s="269" t="s">
        <v>690</v>
      </c>
      <c r="D130" s="269"/>
      <c r="E130" s="269"/>
      <c r="F130" s="318"/>
      <c r="G130" s="318"/>
      <c r="H130" s="318"/>
      <c r="I130" s="301" t="s">
        <v>677</v>
      </c>
      <c r="J130" s="276">
        <v>4</v>
      </c>
      <c r="K130" s="276">
        <v>4</v>
      </c>
      <c r="L130" s="276">
        <v>1</v>
      </c>
      <c r="M130" s="302">
        <v>0</v>
      </c>
      <c r="N130" s="321">
        <v>1</v>
      </c>
      <c r="O130" s="274">
        <v>10</v>
      </c>
      <c r="P130" s="322">
        <v>1</v>
      </c>
      <c r="Q130" s="276">
        <v>3</v>
      </c>
      <c r="R130" s="304">
        <v>0</v>
      </c>
      <c r="T130" s="279">
        <f>10/12</f>
        <v>0.83333333333333337</v>
      </c>
      <c r="U130" s="267" t="s">
        <v>678</v>
      </c>
      <c r="V130" s="119" t="s">
        <v>256</v>
      </c>
      <c r="AA130" s="113"/>
      <c r="AB130" s="113"/>
      <c r="AC130" s="113"/>
      <c r="AD130" s="113"/>
      <c r="AE130" s="114"/>
      <c r="AF130" s="114"/>
      <c r="AG130" s="114"/>
      <c r="AH130" s="114"/>
      <c r="AI130" s="114"/>
      <c r="AJ130" s="114"/>
      <c r="AK130" s="114"/>
      <c r="AL130" s="114"/>
      <c r="AM130" s="114"/>
      <c r="AN130" s="114"/>
      <c r="AO130" s="114"/>
      <c r="AP130" s="113"/>
      <c r="AQ130" s="113"/>
      <c r="AR130" s="113"/>
      <c r="AS130" s="113"/>
      <c r="AT130" s="113"/>
      <c r="AU130" s="113"/>
      <c r="AV130" s="113"/>
      <c r="AW130" s="113"/>
      <c r="AX130" s="113"/>
      <c r="AY130" s="113"/>
      <c r="AZ130" s="113"/>
      <c r="BA130" s="113"/>
      <c r="BB130" s="113"/>
      <c r="BC130" s="113"/>
      <c r="BD130" s="113"/>
      <c r="BE130" s="113"/>
      <c r="BF130" s="113"/>
      <c r="BG130" s="113"/>
      <c r="BH130" s="113"/>
      <c r="BI130" s="113"/>
      <c r="BJ130" s="113"/>
      <c r="BK130" s="113"/>
      <c r="BL130" s="113"/>
      <c r="BM130" s="113"/>
      <c r="BN130" s="113"/>
      <c r="BO130" s="113"/>
      <c r="BP130" s="113"/>
      <c r="BQ130" s="113"/>
      <c r="BR130" s="113"/>
      <c r="BS130" s="113"/>
      <c r="BT130" s="113"/>
      <c r="BU130" s="113"/>
      <c r="BV130" s="113"/>
      <c r="BW130" s="113"/>
      <c r="BX130" s="113"/>
      <c r="BY130" s="113"/>
      <c r="BZ130" s="113"/>
      <c r="CA130" s="113"/>
      <c r="CB130" s="113"/>
      <c r="CC130" s="113"/>
      <c r="CD130" s="113"/>
      <c r="CE130" s="113"/>
      <c r="CF130" s="113"/>
      <c r="CG130" s="113"/>
      <c r="CH130" s="113"/>
      <c r="CI130" s="113"/>
      <c r="CJ130" s="113"/>
      <c r="CK130" s="113"/>
      <c r="CL130" s="113"/>
      <c r="CM130" s="113"/>
      <c r="CN130" s="113"/>
      <c r="CO130" s="113"/>
      <c r="CP130" s="113"/>
      <c r="CQ130" s="113"/>
      <c r="CR130" s="113"/>
      <c r="CS130" s="113"/>
      <c r="CT130" s="113"/>
      <c r="CU130" s="113"/>
      <c r="CV130" s="113"/>
      <c r="CW130" s="113"/>
      <c r="CX130" s="113"/>
      <c r="CY130" s="113"/>
      <c r="CZ130" s="113"/>
      <c r="DA130" s="113"/>
      <c r="DB130" s="113"/>
      <c r="DC130" s="113"/>
      <c r="DD130" s="113"/>
      <c r="DE130" s="113"/>
      <c r="DF130" s="113"/>
      <c r="DG130" s="113"/>
      <c r="DH130" s="113"/>
      <c r="DI130" s="113"/>
      <c r="DJ130" s="113"/>
      <c r="DK130" s="113"/>
      <c r="DL130" s="113"/>
      <c r="DM130" s="113"/>
      <c r="DN130" s="113"/>
      <c r="DO130" s="113"/>
      <c r="DP130" s="113"/>
      <c r="DQ130" s="113"/>
      <c r="DR130" s="113"/>
      <c r="DS130" s="113"/>
      <c r="DT130" s="113"/>
      <c r="DU130" s="113"/>
      <c r="DV130" s="113"/>
      <c r="DW130" s="113"/>
      <c r="DX130" s="113"/>
      <c r="DY130" s="113"/>
      <c r="DZ130" s="113"/>
      <c r="EA130" s="113"/>
      <c r="EB130" s="113"/>
      <c r="EC130" s="113"/>
      <c r="ED130" s="113"/>
      <c r="EE130" s="113"/>
      <c r="EF130" s="113"/>
      <c r="EG130" s="113"/>
      <c r="EH130" s="113"/>
      <c r="EI130" s="113"/>
      <c r="EJ130" s="113"/>
      <c r="EK130" s="113"/>
      <c r="EL130" s="113"/>
      <c r="EM130" s="113"/>
      <c r="EN130" s="113"/>
      <c r="EO130" s="113"/>
      <c r="EP130" s="113"/>
      <c r="EQ130" s="113"/>
      <c r="ER130" s="113"/>
      <c r="ES130" s="113"/>
      <c r="ET130" s="113"/>
      <c r="EU130" s="113"/>
      <c r="EV130" s="113"/>
      <c r="EW130" s="113"/>
      <c r="EX130" s="113"/>
      <c r="EY130" s="113"/>
      <c r="EZ130" s="113"/>
      <c r="FA130" s="113"/>
      <c r="FB130" s="113"/>
      <c r="FC130" s="113"/>
      <c r="FD130" s="113"/>
      <c r="FE130" s="113"/>
      <c r="FF130" s="113"/>
      <c r="FG130" s="113"/>
      <c r="FH130" s="113"/>
      <c r="FI130" s="113"/>
      <c r="FJ130" s="113"/>
      <c r="FK130" s="113"/>
      <c r="FL130" s="113"/>
      <c r="FM130" s="113"/>
      <c r="FN130" s="113"/>
      <c r="FO130" s="113"/>
      <c r="FP130" s="113"/>
      <c r="FQ130" s="113"/>
      <c r="FR130" s="113"/>
      <c r="FS130" s="113"/>
      <c r="FT130" s="113"/>
      <c r="FU130" s="113"/>
      <c r="FV130" s="113"/>
      <c r="FW130" s="113"/>
      <c r="FX130" s="113"/>
      <c r="FY130" s="113"/>
      <c r="FZ130" s="113"/>
      <c r="GA130" s="113"/>
      <c r="GB130" s="113"/>
      <c r="GC130" s="113"/>
      <c r="GD130" s="113"/>
      <c r="GE130" s="113"/>
      <c r="GF130" s="113"/>
      <c r="GG130" s="113"/>
      <c r="GH130" s="113"/>
      <c r="GI130" s="113"/>
      <c r="GJ130" s="113"/>
      <c r="GK130" s="113"/>
      <c r="GL130" s="113"/>
      <c r="GM130" s="113"/>
      <c r="GN130" s="113"/>
      <c r="GO130" s="113"/>
      <c r="GP130" s="113"/>
      <c r="GQ130" s="113"/>
      <c r="GR130" s="113"/>
      <c r="GS130" s="113"/>
      <c r="GT130" s="113"/>
      <c r="GU130" s="113"/>
      <c r="GV130" s="113"/>
      <c r="GW130" s="113"/>
      <c r="GX130" s="113"/>
      <c r="GY130" s="113"/>
      <c r="GZ130" s="113"/>
      <c r="HA130" s="113"/>
      <c r="HB130" s="113"/>
      <c r="HC130" s="113"/>
      <c r="HD130" s="113"/>
      <c r="HE130" s="113"/>
      <c r="HF130" s="113"/>
      <c r="HG130" s="113"/>
      <c r="HH130" s="113"/>
      <c r="HI130" s="113"/>
      <c r="HJ130" s="113"/>
      <c r="HK130" s="113"/>
      <c r="HL130" s="113"/>
      <c r="HM130" s="113"/>
      <c r="HN130" s="113"/>
      <c r="HO130" s="113"/>
      <c r="HP130" s="113"/>
      <c r="HQ130" s="113"/>
      <c r="HR130" s="113"/>
      <c r="HS130" s="113"/>
      <c r="HT130" s="113"/>
      <c r="HU130" s="113"/>
      <c r="HV130" s="113"/>
      <c r="HW130" s="113"/>
    </row>
    <row r="131" spans="1:231" s="105" customFormat="1" ht="16.5" customHeight="1" thickBot="1">
      <c r="A131" s="267"/>
      <c r="B131" s="280"/>
      <c r="C131" s="41"/>
      <c r="D131" s="41"/>
      <c r="E131" s="41"/>
      <c r="F131" s="80"/>
      <c r="G131" s="80"/>
      <c r="H131" s="80"/>
      <c r="I131" s="282" t="s">
        <v>679</v>
      </c>
      <c r="J131" s="284">
        <v>0</v>
      </c>
      <c r="K131" s="284">
        <v>1</v>
      </c>
      <c r="L131" s="286">
        <v>6</v>
      </c>
      <c r="M131" s="287">
        <v>7</v>
      </c>
      <c r="N131" s="305">
        <v>2</v>
      </c>
      <c r="O131" s="283">
        <v>0</v>
      </c>
      <c r="P131" s="284">
        <v>3</v>
      </c>
      <c r="Q131" s="284">
        <v>1</v>
      </c>
      <c r="R131" s="306">
        <v>5</v>
      </c>
      <c r="T131" s="279">
        <f>7/12</f>
        <v>0.58333333333333337</v>
      </c>
      <c r="U131" s="267" t="s">
        <v>680</v>
      </c>
      <c r="V131" s="119" t="s">
        <v>682</v>
      </c>
      <c r="AA131" s="113"/>
      <c r="AB131" s="113"/>
      <c r="AC131" s="113"/>
      <c r="AD131" s="113"/>
      <c r="AE131" s="114"/>
      <c r="AF131" s="114"/>
      <c r="AG131" s="114"/>
      <c r="AH131" s="114"/>
      <c r="AI131" s="114"/>
      <c r="AJ131" s="114"/>
      <c r="AK131" s="114"/>
      <c r="AL131" s="114"/>
      <c r="AM131" s="114"/>
      <c r="AN131" s="114"/>
      <c r="AO131" s="114"/>
      <c r="AP131" s="113"/>
      <c r="AQ131" s="113"/>
      <c r="AR131" s="113"/>
      <c r="AS131" s="113"/>
      <c r="AT131" s="113"/>
      <c r="AU131" s="113"/>
      <c r="AV131" s="113"/>
      <c r="AW131" s="113"/>
      <c r="AX131" s="113"/>
      <c r="AY131" s="113"/>
      <c r="AZ131" s="113"/>
      <c r="BA131" s="113"/>
      <c r="BB131" s="113"/>
      <c r="BC131" s="113"/>
      <c r="BD131" s="113"/>
      <c r="BE131" s="113"/>
      <c r="BF131" s="113"/>
      <c r="BG131" s="113"/>
      <c r="BH131" s="113"/>
      <c r="BI131" s="113"/>
      <c r="BJ131" s="113"/>
      <c r="BK131" s="113"/>
      <c r="BL131" s="113"/>
      <c r="BM131" s="113"/>
      <c r="BN131" s="113"/>
      <c r="BO131" s="113"/>
      <c r="BP131" s="113"/>
      <c r="BQ131" s="113"/>
      <c r="BR131" s="113"/>
      <c r="BS131" s="113"/>
      <c r="BT131" s="113"/>
      <c r="BU131" s="113"/>
      <c r="BV131" s="113"/>
      <c r="BW131" s="113"/>
      <c r="BX131" s="113"/>
      <c r="BY131" s="113"/>
      <c r="BZ131" s="113"/>
      <c r="CA131" s="113"/>
      <c r="CB131" s="113"/>
      <c r="CC131" s="113"/>
      <c r="CD131" s="113"/>
      <c r="CE131" s="113"/>
      <c r="CF131" s="113"/>
      <c r="CG131" s="113"/>
      <c r="CH131" s="113"/>
      <c r="CI131" s="113"/>
      <c r="CJ131" s="113"/>
      <c r="CK131" s="113"/>
      <c r="CL131" s="113"/>
      <c r="CM131" s="113"/>
      <c r="CN131" s="113"/>
      <c r="CO131" s="113"/>
      <c r="CP131" s="113"/>
      <c r="CQ131" s="113"/>
      <c r="CR131" s="113"/>
      <c r="CS131" s="113"/>
      <c r="CT131" s="113"/>
      <c r="CU131" s="113"/>
      <c r="CV131" s="113"/>
      <c r="CW131" s="113"/>
      <c r="CX131" s="113"/>
      <c r="CY131" s="113"/>
      <c r="CZ131" s="113"/>
      <c r="DA131" s="113"/>
      <c r="DB131" s="113"/>
      <c r="DC131" s="113"/>
      <c r="DD131" s="113"/>
      <c r="DE131" s="113"/>
      <c r="DF131" s="113"/>
      <c r="DG131" s="113"/>
      <c r="DH131" s="113"/>
      <c r="DI131" s="113"/>
      <c r="DJ131" s="113"/>
      <c r="DK131" s="113"/>
      <c r="DL131" s="113"/>
      <c r="DM131" s="113"/>
      <c r="DN131" s="113"/>
      <c r="DO131" s="113"/>
      <c r="DP131" s="113"/>
      <c r="DQ131" s="113"/>
      <c r="DR131" s="113"/>
      <c r="DS131" s="113"/>
      <c r="DT131" s="113"/>
      <c r="DU131" s="113"/>
      <c r="DV131" s="113"/>
      <c r="DW131" s="113"/>
      <c r="DX131" s="113"/>
      <c r="DY131" s="113"/>
      <c r="DZ131" s="113"/>
      <c r="EA131" s="113"/>
      <c r="EB131" s="113"/>
      <c r="EC131" s="113"/>
      <c r="ED131" s="113"/>
      <c r="EE131" s="113"/>
      <c r="EF131" s="113"/>
      <c r="EG131" s="113"/>
      <c r="EH131" s="113"/>
      <c r="EI131" s="113"/>
      <c r="EJ131" s="113"/>
      <c r="EK131" s="113"/>
      <c r="EL131" s="113"/>
      <c r="EM131" s="113"/>
      <c r="EN131" s="113"/>
      <c r="EO131" s="113"/>
      <c r="EP131" s="113"/>
      <c r="EQ131" s="113"/>
      <c r="ER131" s="113"/>
      <c r="ES131" s="113"/>
      <c r="ET131" s="113"/>
      <c r="EU131" s="113"/>
      <c r="EV131" s="113"/>
      <c r="EW131" s="113"/>
      <c r="EX131" s="113"/>
      <c r="EY131" s="113"/>
      <c r="EZ131" s="113"/>
      <c r="FA131" s="113"/>
      <c r="FB131" s="113"/>
      <c r="FC131" s="113"/>
      <c r="FD131" s="113"/>
      <c r="FE131" s="113"/>
      <c r="FF131" s="113"/>
      <c r="FG131" s="113"/>
      <c r="FH131" s="113"/>
      <c r="FI131" s="113"/>
      <c r="FJ131" s="113"/>
      <c r="FK131" s="113"/>
      <c r="FL131" s="113"/>
      <c r="FM131" s="113"/>
      <c r="FN131" s="113"/>
      <c r="FO131" s="113"/>
      <c r="FP131" s="113"/>
      <c r="FQ131" s="113"/>
      <c r="FR131" s="113"/>
      <c r="FS131" s="113"/>
      <c r="FT131" s="113"/>
      <c r="FU131" s="113"/>
      <c r="FV131" s="113"/>
      <c r="FW131" s="113"/>
      <c r="FX131" s="113"/>
      <c r="FY131" s="113"/>
      <c r="FZ131" s="113"/>
      <c r="GA131" s="113"/>
      <c r="GB131" s="113"/>
      <c r="GC131" s="113"/>
      <c r="GD131" s="113"/>
      <c r="GE131" s="113"/>
      <c r="GF131" s="113"/>
      <c r="GG131" s="113"/>
      <c r="GH131" s="113"/>
      <c r="GI131" s="113"/>
      <c r="GJ131" s="113"/>
      <c r="GK131" s="113"/>
      <c r="GL131" s="113"/>
      <c r="GM131" s="113"/>
      <c r="GN131" s="113"/>
      <c r="GO131" s="113"/>
      <c r="GP131" s="113"/>
      <c r="GQ131" s="113"/>
      <c r="GR131" s="113"/>
      <c r="GS131" s="113"/>
      <c r="GT131" s="113"/>
      <c r="GU131" s="113"/>
      <c r="GV131" s="113"/>
      <c r="GW131" s="113"/>
      <c r="GX131" s="113"/>
      <c r="GY131" s="113"/>
      <c r="GZ131" s="113"/>
      <c r="HA131" s="113"/>
      <c r="HB131" s="113"/>
      <c r="HC131" s="113"/>
      <c r="HD131" s="113"/>
      <c r="HE131" s="113"/>
      <c r="HF131" s="113"/>
      <c r="HG131" s="113"/>
      <c r="HH131" s="113"/>
      <c r="HI131" s="113"/>
      <c r="HJ131" s="113"/>
      <c r="HK131" s="113"/>
      <c r="HL131" s="113"/>
      <c r="HM131" s="113"/>
      <c r="HN131" s="113"/>
      <c r="HO131" s="113"/>
      <c r="HP131" s="113"/>
      <c r="HQ131" s="113"/>
      <c r="HR131" s="113"/>
      <c r="HS131" s="113"/>
      <c r="HT131" s="113"/>
      <c r="HU131" s="113"/>
      <c r="HV131" s="113"/>
      <c r="HW131" s="113"/>
    </row>
    <row r="132" spans="1:231" s="105" customFormat="1" ht="16.5" customHeight="1">
      <c r="A132" s="267">
        <v>4.2</v>
      </c>
      <c r="B132" s="280"/>
      <c r="C132" s="41" t="s">
        <v>691</v>
      </c>
      <c r="D132" s="41"/>
      <c r="E132" s="41"/>
      <c r="F132" s="80"/>
      <c r="G132" s="80"/>
      <c r="H132" s="80"/>
      <c r="I132" s="288" t="s">
        <v>677</v>
      </c>
      <c r="J132" s="289">
        <v>3</v>
      </c>
      <c r="K132" s="289">
        <v>1</v>
      </c>
      <c r="L132" s="289">
        <v>0</v>
      </c>
      <c r="M132" s="303">
        <v>0</v>
      </c>
      <c r="N132" s="289">
        <v>1</v>
      </c>
      <c r="O132" s="289">
        <v>3</v>
      </c>
      <c r="P132" s="311">
        <v>0</v>
      </c>
      <c r="Q132" s="289">
        <v>0</v>
      </c>
      <c r="R132" s="309">
        <v>0</v>
      </c>
      <c r="T132" s="279" t="s">
        <v>77</v>
      </c>
      <c r="U132" s="267" t="s">
        <v>678</v>
      </c>
      <c r="V132" s="105" t="s">
        <v>77</v>
      </c>
      <c r="AA132" s="113"/>
      <c r="AB132" s="113"/>
      <c r="AC132" s="113"/>
      <c r="AD132" s="113"/>
      <c r="AE132" s="114"/>
      <c r="AF132" s="114"/>
      <c r="AG132" s="114"/>
      <c r="AH132" s="114"/>
      <c r="AI132" s="114"/>
      <c r="AJ132" s="114"/>
      <c r="AK132" s="114"/>
      <c r="AL132" s="114"/>
      <c r="AM132" s="114"/>
      <c r="AN132" s="114"/>
      <c r="AO132" s="114"/>
      <c r="AP132" s="113"/>
      <c r="AQ132" s="113"/>
      <c r="AR132" s="113"/>
      <c r="AS132" s="113"/>
      <c r="AT132" s="113"/>
      <c r="AU132" s="113"/>
      <c r="AV132" s="113"/>
      <c r="AW132" s="113"/>
      <c r="AX132" s="113"/>
      <c r="AY132" s="113"/>
      <c r="AZ132" s="113"/>
      <c r="BA132" s="113"/>
      <c r="BB132" s="113"/>
      <c r="BC132" s="113"/>
      <c r="BD132" s="113"/>
      <c r="BE132" s="113"/>
      <c r="BF132" s="113"/>
      <c r="BG132" s="113"/>
      <c r="BH132" s="113"/>
      <c r="BI132" s="113"/>
      <c r="BJ132" s="113"/>
      <c r="BK132" s="113"/>
      <c r="BL132" s="113"/>
      <c r="BM132" s="113"/>
      <c r="BN132" s="113"/>
      <c r="BO132" s="113"/>
      <c r="BP132" s="113"/>
      <c r="BQ132" s="113"/>
      <c r="BR132" s="113"/>
      <c r="BS132" s="113"/>
      <c r="BT132" s="113"/>
      <c r="BU132" s="113"/>
      <c r="BV132" s="113"/>
      <c r="BW132" s="113"/>
      <c r="BX132" s="113"/>
      <c r="BY132" s="113"/>
      <c r="BZ132" s="113"/>
      <c r="CA132" s="113"/>
      <c r="CB132" s="113"/>
      <c r="CC132" s="113"/>
      <c r="CD132" s="113"/>
      <c r="CE132" s="113"/>
      <c r="CF132" s="113"/>
      <c r="CG132" s="113"/>
      <c r="CH132" s="113"/>
      <c r="CI132" s="113"/>
      <c r="CJ132" s="113"/>
      <c r="CK132" s="113"/>
      <c r="CL132" s="113"/>
      <c r="CM132" s="113"/>
      <c r="CN132" s="113"/>
      <c r="CO132" s="113"/>
      <c r="CP132" s="113"/>
      <c r="CQ132" s="113"/>
      <c r="CR132" s="113"/>
      <c r="CS132" s="113"/>
      <c r="CT132" s="113"/>
      <c r="CU132" s="113"/>
      <c r="CV132" s="113"/>
      <c r="CW132" s="113"/>
      <c r="CX132" s="113"/>
      <c r="CY132" s="113"/>
      <c r="CZ132" s="113"/>
      <c r="DA132" s="113"/>
      <c r="DB132" s="113"/>
      <c r="DC132" s="113"/>
      <c r="DD132" s="113"/>
      <c r="DE132" s="113"/>
      <c r="DF132" s="113"/>
      <c r="DG132" s="113"/>
      <c r="DH132" s="113"/>
      <c r="DI132" s="113"/>
      <c r="DJ132" s="113"/>
      <c r="DK132" s="113"/>
      <c r="DL132" s="113"/>
      <c r="DM132" s="113"/>
      <c r="DN132" s="113"/>
      <c r="DO132" s="113"/>
      <c r="DP132" s="113"/>
      <c r="DQ132" s="113"/>
      <c r="DR132" s="113"/>
      <c r="DS132" s="113"/>
      <c r="DT132" s="113"/>
      <c r="DU132" s="113"/>
      <c r="DV132" s="113"/>
      <c r="DW132" s="113"/>
      <c r="DX132" s="113"/>
      <c r="DY132" s="113"/>
      <c r="DZ132" s="113"/>
      <c r="EA132" s="113"/>
      <c r="EB132" s="113"/>
      <c r="EC132" s="113"/>
      <c r="ED132" s="113"/>
      <c r="EE132" s="113"/>
      <c r="EF132" s="113"/>
      <c r="EG132" s="113"/>
      <c r="EH132" s="113"/>
      <c r="EI132" s="113"/>
      <c r="EJ132" s="113"/>
      <c r="EK132" s="113"/>
      <c r="EL132" s="113"/>
      <c r="EM132" s="113"/>
      <c r="EN132" s="113"/>
      <c r="EO132" s="113"/>
      <c r="EP132" s="113"/>
      <c r="EQ132" s="113"/>
      <c r="ER132" s="113"/>
      <c r="ES132" s="113"/>
      <c r="ET132" s="113"/>
      <c r="EU132" s="113"/>
      <c r="EV132" s="113"/>
      <c r="EW132" s="113"/>
      <c r="EX132" s="113"/>
      <c r="EY132" s="113"/>
      <c r="EZ132" s="113"/>
      <c r="FA132" s="113"/>
      <c r="FB132" s="113"/>
      <c r="FC132" s="113"/>
      <c r="FD132" s="113"/>
      <c r="FE132" s="113"/>
      <c r="FF132" s="113"/>
      <c r="FG132" s="113"/>
      <c r="FH132" s="113"/>
      <c r="FI132" s="113"/>
      <c r="FJ132" s="113"/>
      <c r="FK132" s="113"/>
      <c r="FL132" s="113"/>
      <c r="FM132" s="113"/>
      <c r="FN132" s="113"/>
      <c r="FO132" s="113"/>
      <c r="FP132" s="113"/>
      <c r="FQ132" s="113"/>
      <c r="FR132" s="113"/>
      <c r="FS132" s="113"/>
      <c r="FT132" s="113"/>
      <c r="FU132" s="113"/>
      <c r="FV132" s="113"/>
      <c r="FW132" s="113"/>
      <c r="FX132" s="113"/>
      <c r="FY132" s="113"/>
      <c r="FZ132" s="113"/>
      <c r="GA132" s="113"/>
      <c r="GB132" s="113"/>
      <c r="GC132" s="113"/>
      <c r="GD132" s="113"/>
      <c r="GE132" s="113"/>
      <c r="GF132" s="113"/>
      <c r="GG132" s="113"/>
      <c r="GH132" s="113"/>
      <c r="GI132" s="113"/>
      <c r="GJ132" s="113"/>
      <c r="GK132" s="113"/>
      <c r="GL132" s="113"/>
      <c r="GM132" s="113"/>
      <c r="GN132" s="113"/>
      <c r="GO132" s="113"/>
      <c r="GP132" s="113"/>
      <c r="GQ132" s="113"/>
      <c r="GR132" s="113"/>
      <c r="GS132" s="113"/>
      <c r="GT132" s="113"/>
      <c r="GU132" s="113"/>
      <c r="GV132" s="113"/>
      <c r="GW132" s="113"/>
      <c r="GX132" s="113"/>
      <c r="GY132" s="113"/>
      <c r="GZ132" s="113"/>
      <c r="HA132" s="113"/>
      <c r="HB132" s="113"/>
      <c r="HC132" s="113"/>
      <c r="HD132" s="113"/>
      <c r="HE132" s="113"/>
      <c r="HF132" s="113"/>
      <c r="HG132" s="113"/>
      <c r="HH132" s="113"/>
      <c r="HI132" s="113"/>
      <c r="HJ132" s="113"/>
      <c r="HK132" s="113"/>
      <c r="HL132" s="113"/>
      <c r="HM132" s="113"/>
      <c r="HN132" s="113"/>
      <c r="HO132" s="113"/>
      <c r="HP132" s="113"/>
      <c r="HQ132" s="113"/>
      <c r="HR132" s="113"/>
      <c r="HS132" s="113"/>
      <c r="HT132" s="113"/>
      <c r="HU132" s="113"/>
      <c r="HV132" s="113"/>
      <c r="HW132" s="113"/>
    </row>
    <row r="133" spans="1:231" s="105" customFormat="1" ht="16.5" customHeight="1" thickBot="1">
      <c r="A133" s="267"/>
      <c r="B133" s="312"/>
      <c r="C133" s="313"/>
      <c r="D133" s="313"/>
      <c r="E133" s="313"/>
      <c r="F133" s="314"/>
      <c r="G133" s="314"/>
      <c r="H133" s="314"/>
      <c r="I133" s="315" t="s">
        <v>679</v>
      </c>
      <c r="J133" s="316">
        <v>0</v>
      </c>
      <c r="K133" s="316">
        <v>0</v>
      </c>
      <c r="L133" s="316">
        <v>2</v>
      </c>
      <c r="M133" s="316">
        <v>0</v>
      </c>
      <c r="N133" s="316">
        <v>1</v>
      </c>
      <c r="O133" s="316">
        <v>0</v>
      </c>
      <c r="P133" s="316">
        <v>1</v>
      </c>
      <c r="Q133" s="316">
        <v>2</v>
      </c>
      <c r="R133" s="317">
        <v>2</v>
      </c>
      <c r="T133" s="279" t="s">
        <v>77</v>
      </c>
      <c r="U133" s="267" t="s">
        <v>680</v>
      </c>
      <c r="V133" s="105" t="s">
        <v>77</v>
      </c>
      <c r="AA133" s="113"/>
      <c r="AB133" s="113"/>
      <c r="AC133" s="113"/>
      <c r="AD133" s="113"/>
      <c r="AE133" s="114"/>
      <c r="AF133" s="114"/>
      <c r="AG133" s="114"/>
      <c r="AH133" s="114"/>
      <c r="AI133" s="114"/>
      <c r="AJ133" s="114"/>
      <c r="AK133" s="114"/>
      <c r="AL133" s="114"/>
      <c r="AM133" s="114"/>
      <c r="AN133" s="114"/>
      <c r="AO133" s="114"/>
      <c r="AP133" s="113"/>
      <c r="AQ133" s="113"/>
      <c r="AR133" s="113"/>
      <c r="AS133" s="113"/>
      <c r="AT133" s="113"/>
      <c r="AU133" s="113"/>
      <c r="AV133" s="113"/>
      <c r="AW133" s="113"/>
      <c r="AX133" s="113"/>
      <c r="AY133" s="113"/>
      <c r="AZ133" s="113"/>
      <c r="BA133" s="113"/>
      <c r="BB133" s="113"/>
      <c r="BC133" s="113"/>
      <c r="BD133" s="113"/>
      <c r="BE133" s="113"/>
      <c r="BF133" s="113"/>
      <c r="BG133" s="113"/>
      <c r="BH133" s="113"/>
      <c r="BI133" s="113"/>
      <c r="BJ133" s="113"/>
      <c r="BK133" s="113"/>
      <c r="BL133" s="113"/>
      <c r="BM133" s="113"/>
      <c r="BN133" s="113"/>
      <c r="BO133" s="113"/>
      <c r="BP133" s="113"/>
      <c r="BQ133" s="113"/>
      <c r="BR133" s="113"/>
      <c r="BS133" s="113"/>
      <c r="BT133" s="113"/>
      <c r="BU133" s="113"/>
      <c r="BV133" s="113"/>
      <c r="BW133" s="113"/>
      <c r="BX133" s="113"/>
      <c r="BY133" s="113"/>
      <c r="BZ133" s="113"/>
      <c r="CA133" s="113"/>
      <c r="CB133" s="113"/>
      <c r="CC133" s="113"/>
      <c r="CD133" s="113"/>
      <c r="CE133" s="113"/>
      <c r="CF133" s="113"/>
      <c r="CG133" s="113"/>
      <c r="CH133" s="113"/>
      <c r="CI133" s="113"/>
      <c r="CJ133" s="113"/>
      <c r="CK133" s="113"/>
      <c r="CL133" s="113"/>
      <c r="CM133" s="113"/>
      <c r="CN133" s="113"/>
      <c r="CO133" s="113"/>
      <c r="CP133" s="113"/>
      <c r="CQ133" s="113"/>
      <c r="CR133" s="113"/>
      <c r="CS133" s="113"/>
      <c r="CT133" s="113"/>
      <c r="CU133" s="113"/>
      <c r="CV133" s="113"/>
      <c r="CW133" s="113"/>
      <c r="CX133" s="113"/>
      <c r="CY133" s="113"/>
      <c r="CZ133" s="113"/>
      <c r="DA133" s="113"/>
      <c r="DB133" s="113"/>
      <c r="DC133" s="113"/>
      <c r="DD133" s="113"/>
      <c r="DE133" s="113"/>
      <c r="DF133" s="113"/>
      <c r="DG133" s="113"/>
      <c r="DH133" s="113"/>
      <c r="DI133" s="113"/>
      <c r="DJ133" s="113"/>
      <c r="DK133" s="113"/>
      <c r="DL133" s="113"/>
      <c r="DM133" s="113"/>
      <c r="DN133" s="113"/>
      <c r="DO133" s="113"/>
      <c r="DP133" s="113"/>
      <c r="DQ133" s="113"/>
      <c r="DR133" s="113"/>
      <c r="DS133" s="113"/>
      <c r="DT133" s="113"/>
      <c r="DU133" s="113"/>
      <c r="DV133" s="113"/>
      <c r="DW133" s="113"/>
      <c r="DX133" s="113"/>
      <c r="DY133" s="113"/>
      <c r="DZ133" s="113"/>
      <c r="EA133" s="113"/>
      <c r="EB133" s="113"/>
      <c r="EC133" s="113"/>
      <c r="ED133" s="113"/>
      <c r="EE133" s="113"/>
      <c r="EF133" s="113"/>
      <c r="EG133" s="113"/>
      <c r="EH133" s="113"/>
      <c r="EI133" s="113"/>
      <c r="EJ133" s="113"/>
      <c r="EK133" s="113"/>
      <c r="EL133" s="113"/>
      <c r="EM133" s="113"/>
      <c r="EN133" s="113"/>
      <c r="EO133" s="113"/>
      <c r="EP133" s="113"/>
      <c r="EQ133" s="113"/>
      <c r="ER133" s="113"/>
      <c r="ES133" s="113"/>
      <c r="ET133" s="113"/>
      <c r="EU133" s="113"/>
      <c r="EV133" s="113"/>
      <c r="EW133" s="113"/>
      <c r="EX133" s="113"/>
      <c r="EY133" s="113"/>
      <c r="EZ133" s="113"/>
      <c r="FA133" s="113"/>
      <c r="FB133" s="113"/>
      <c r="FC133" s="113"/>
      <c r="FD133" s="113"/>
      <c r="FE133" s="113"/>
      <c r="FF133" s="113"/>
      <c r="FG133" s="113"/>
      <c r="FH133" s="113"/>
      <c r="FI133" s="113"/>
      <c r="FJ133" s="113"/>
      <c r="FK133" s="113"/>
      <c r="FL133" s="113"/>
      <c r="FM133" s="113"/>
      <c r="FN133" s="113"/>
      <c r="FO133" s="113"/>
      <c r="FP133" s="113"/>
      <c r="FQ133" s="113"/>
      <c r="FR133" s="113"/>
      <c r="FS133" s="113"/>
      <c r="FT133" s="113"/>
      <c r="FU133" s="113"/>
      <c r="FV133" s="113"/>
      <c r="FW133" s="113"/>
      <c r="FX133" s="113"/>
      <c r="FY133" s="113"/>
      <c r="FZ133" s="113"/>
      <c r="GA133" s="113"/>
      <c r="GB133" s="113"/>
      <c r="GC133" s="113"/>
      <c r="GD133" s="113"/>
      <c r="GE133" s="113"/>
      <c r="GF133" s="113"/>
      <c r="GG133" s="113"/>
      <c r="GH133" s="113"/>
      <c r="GI133" s="113"/>
      <c r="GJ133" s="113"/>
      <c r="GK133" s="113"/>
      <c r="GL133" s="113"/>
      <c r="GM133" s="113"/>
      <c r="GN133" s="113"/>
      <c r="GO133" s="113"/>
      <c r="GP133" s="113"/>
      <c r="GQ133" s="113"/>
      <c r="GR133" s="113"/>
      <c r="GS133" s="113"/>
      <c r="GT133" s="113"/>
      <c r="GU133" s="113"/>
      <c r="GV133" s="113"/>
      <c r="GW133" s="113"/>
      <c r="GX133" s="113"/>
      <c r="GY133" s="113"/>
      <c r="GZ133" s="113"/>
      <c r="HA133" s="113"/>
      <c r="HB133" s="113"/>
      <c r="HC133" s="113"/>
      <c r="HD133" s="113"/>
      <c r="HE133" s="113"/>
      <c r="HF133" s="113"/>
      <c r="HG133" s="113"/>
      <c r="HH133" s="113"/>
      <c r="HI133" s="113"/>
      <c r="HJ133" s="113"/>
      <c r="HK133" s="113"/>
      <c r="HL133" s="113"/>
      <c r="HM133" s="113"/>
      <c r="HN133" s="113"/>
      <c r="HO133" s="113"/>
      <c r="HP133" s="113"/>
      <c r="HQ133" s="113"/>
      <c r="HR133" s="113"/>
      <c r="HS133" s="113"/>
      <c r="HT133" s="113"/>
      <c r="HU133" s="113"/>
      <c r="HV133" s="113"/>
      <c r="HW133" s="113"/>
    </row>
    <row r="134" spans="1:231" s="105" customFormat="1" ht="16.5" customHeight="1">
      <c r="A134" s="267">
        <v>5.0999999999999996</v>
      </c>
      <c r="B134" s="268" t="s">
        <v>692</v>
      </c>
      <c r="C134" s="269" t="s">
        <v>693</v>
      </c>
      <c r="D134" s="269"/>
      <c r="E134" s="269"/>
      <c r="F134" s="318"/>
      <c r="G134" s="318"/>
      <c r="H134" s="318"/>
      <c r="I134" s="301" t="s">
        <v>677</v>
      </c>
      <c r="J134" s="276">
        <v>5</v>
      </c>
      <c r="K134" s="276">
        <v>4</v>
      </c>
      <c r="L134" s="276">
        <v>0</v>
      </c>
      <c r="M134" s="276">
        <v>1</v>
      </c>
      <c r="N134" s="276">
        <v>3</v>
      </c>
      <c r="O134" s="276">
        <v>2</v>
      </c>
      <c r="P134" s="277">
        <v>2</v>
      </c>
      <c r="Q134" s="276">
        <v>1</v>
      </c>
      <c r="R134" s="304">
        <v>3</v>
      </c>
      <c r="T134" s="279" t="s">
        <v>77</v>
      </c>
      <c r="U134" s="267" t="s">
        <v>678</v>
      </c>
      <c r="V134" s="105" t="s">
        <v>77</v>
      </c>
      <c r="AA134" s="113"/>
      <c r="AB134" s="113"/>
      <c r="AC134" s="113"/>
      <c r="AD134" s="113"/>
      <c r="AE134" s="114"/>
      <c r="AF134" s="114"/>
      <c r="AG134" s="114"/>
      <c r="AH134" s="114"/>
      <c r="AI134" s="114"/>
      <c r="AJ134" s="114"/>
      <c r="AK134" s="114"/>
      <c r="AL134" s="114"/>
      <c r="AM134" s="114"/>
      <c r="AN134" s="114"/>
      <c r="AO134" s="114"/>
      <c r="AP134" s="113"/>
      <c r="AQ134" s="113"/>
      <c r="AR134" s="113"/>
      <c r="AS134" s="113"/>
      <c r="AT134" s="113"/>
      <c r="AU134" s="113"/>
      <c r="AV134" s="113"/>
      <c r="AW134" s="113"/>
      <c r="AX134" s="113"/>
      <c r="AY134" s="113"/>
      <c r="AZ134" s="113"/>
      <c r="BA134" s="113"/>
      <c r="BB134" s="113"/>
      <c r="BC134" s="113"/>
      <c r="BD134" s="113"/>
      <c r="BE134" s="113"/>
      <c r="BF134" s="113"/>
      <c r="BG134" s="113"/>
      <c r="BH134" s="113"/>
      <c r="BI134" s="113"/>
      <c r="BJ134" s="113"/>
      <c r="BK134" s="113"/>
      <c r="BL134" s="113"/>
      <c r="BM134" s="113"/>
      <c r="BN134" s="113"/>
      <c r="BO134" s="113"/>
      <c r="BP134" s="113"/>
      <c r="BQ134" s="113"/>
      <c r="BR134" s="113"/>
      <c r="BS134" s="113"/>
      <c r="BT134" s="113"/>
      <c r="BU134" s="113"/>
      <c r="BV134" s="113"/>
      <c r="BW134" s="113"/>
      <c r="BX134" s="113"/>
      <c r="BY134" s="113"/>
      <c r="BZ134" s="113"/>
      <c r="CA134" s="113"/>
      <c r="CB134" s="113"/>
      <c r="CC134" s="113"/>
      <c r="CD134" s="113"/>
      <c r="CE134" s="113"/>
      <c r="CF134" s="113"/>
      <c r="CG134" s="113"/>
      <c r="CH134" s="113"/>
      <c r="CI134" s="113"/>
      <c r="CJ134" s="113"/>
      <c r="CK134" s="113"/>
      <c r="CL134" s="113"/>
      <c r="CM134" s="113"/>
      <c r="CN134" s="113"/>
      <c r="CO134" s="113"/>
      <c r="CP134" s="113"/>
      <c r="CQ134" s="113"/>
      <c r="CR134" s="113"/>
      <c r="CS134" s="113"/>
      <c r="CT134" s="113"/>
      <c r="CU134" s="113"/>
      <c r="CV134" s="113"/>
      <c r="CW134" s="113"/>
      <c r="CX134" s="113"/>
      <c r="CY134" s="113"/>
      <c r="CZ134" s="113"/>
      <c r="DA134" s="113"/>
      <c r="DB134" s="113"/>
      <c r="DC134" s="113"/>
      <c r="DD134" s="113"/>
      <c r="DE134" s="113"/>
      <c r="DF134" s="113"/>
      <c r="DG134" s="113"/>
      <c r="DH134" s="113"/>
      <c r="DI134" s="113"/>
      <c r="DJ134" s="113"/>
      <c r="DK134" s="113"/>
      <c r="DL134" s="113"/>
      <c r="DM134" s="113"/>
      <c r="DN134" s="113"/>
      <c r="DO134" s="113"/>
      <c r="DP134" s="113"/>
      <c r="DQ134" s="113"/>
      <c r="DR134" s="113"/>
      <c r="DS134" s="113"/>
      <c r="DT134" s="113"/>
      <c r="DU134" s="113"/>
      <c r="DV134" s="113"/>
      <c r="DW134" s="113"/>
      <c r="DX134" s="113"/>
      <c r="DY134" s="113"/>
      <c r="DZ134" s="113"/>
      <c r="EA134" s="113"/>
      <c r="EB134" s="113"/>
      <c r="EC134" s="113"/>
      <c r="ED134" s="113"/>
      <c r="EE134" s="113"/>
      <c r="EF134" s="113"/>
      <c r="EG134" s="113"/>
      <c r="EH134" s="113"/>
      <c r="EI134" s="113"/>
      <c r="EJ134" s="113"/>
      <c r="EK134" s="113"/>
      <c r="EL134" s="113"/>
      <c r="EM134" s="113"/>
      <c r="EN134" s="113"/>
      <c r="EO134" s="113"/>
      <c r="EP134" s="113"/>
      <c r="EQ134" s="113"/>
      <c r="ER134" s="113"/>
      <c r="ES134" s="113"/>
      <c r="ET134" s="113"/>
      <c r="EU134" s="113"/>
      <c r="EV134" s="113"/>
      <c r="EW134" s="113"/>
      <c r="EX134" s="113"/>
      <c r="EY134" s="113"/>
      <c r="EZ134" s="113"/>
      <c r="FA134" s="113"/>
      <c r="FB134" s="113"/>
      <c r="FC134" s="113"/>
      <c r="FD134" s="113"/>
      <c r="FE134" s="113"/>
      <c r="FF134" s="113"/>
      <c r="FG134" s="113"/>
      <c r="FH134" s="113"/>
      <c r="FI134" s="113"/>
      <c r="FJ134" s="113"/>
      <c r="FK134" s="113"/>
      <c r="FL134" s="113"/>
      <c r="FM134" s="113"/>
      <c r="FN134" s="113"/>
      <c r="FO134" s="113"/>
      <c r="FP134" s="113"/>
      <c r="FQ134" s="113"/>
      <c r="FR134" s="113"/>
      <c r="FS134" s="113"/>
      <c r="FT134" s="113"/>
      <c r="FU134" s="113"/>
      <c r="FV134" s="113"/>
      <c r="FW134" s="113"/>
      <c r="FX134" s="113"/>
      <c r="FY134" s="113"/>
      <c r="FZ134" s="113"/>
      <c r="GA134" s="113"/>
      <c r="GB134" s="113"/>
      <c r="GC134" s="113"/>
      <c r="GD134" s="113"/>
      <c r="GE134" s="113"/>
      <c r="GF134" s="113"/>
      <c r="GG134" s="113"/>
      <c r="GH134" s="113"/>
      <c r="GI134" s="113"/>
      <c r="GJ134" s="113"/>
      <c r="GK134" s="113"/>
      <c r="GL134" s="113"/>
      <c r="GM134" s="113"/>
      <c r="GN134" s="113"/>
      <c r="GO134" s="113"/>
      <c r="GP134" s="113"/>
      <c r="GQ134" s="113"/>
      <c r="GR134" s="113"/>
      <c r="GS134" s="113"/>
      <c r="GT134" s="113"/>
      <c r="GU134" s="113"/>
      <c r="GV134" s="113"/>
      <c r="GW134" s="113"/>
      <c r="GX134" s="113"/>
      <c r="GY134" s="113"/>
      <c r="GZ134" s="113"/>
      <c r="HA134" s="113"/>
      <c r="HB134" s="113"/>
      <c r="HC134" s="113"/>
      <c r="HD134" s="113"/>
      <c r="HE134" s="113"/>
      <c r="HF134" s="113"/>
      <c r="HG134" s="113"/>
      <c r="HH134" s="113"/>
      <c r="HI134" s="113"/>
      <c r="HJ134" s="113"/>
      <c r="HK134" s="113"/>
      <c r="HL134" s="113"/>
      <c r="HM134" s="113"/>
      <c r="HN134" s="113"/>
      <c r="HO134" s="113"/>
      <c r="HP134" s="113"/>
      <c r="HQ134" s="113"/>
      <c r="HR134" s="113"/>
      <c r="HS134" s="113"/>
      <c r="HT134" s="113"/>
      <c r="HU134" s="113"/>
      <c r="HV134" s="113"/>
      <c r="HW134" s="113"/>
    </row>
    <row r="135" spans="1:231" s="105" customFormat="1" ht="16.5" customHeight="1" thickBot="1">
      <c r="A135" s="267"/>
      <c r="B135" s="280"/>
      <c r="C135" s="41"/>
      <c r="D135" s="41"/>
      <c r="E135" s="41"/>
      <c r="F135" s="80"/>
      <c r="G135" s="80"/>
      <c r="H135" s="80"/>
      <c r="I135" s="282" t="s">
        <v>679</v>
      </c>
      <c r="J135" s="284">
        <v>4</v>
      </c>
      <c r="K135" s="284">
        <v>1</v>
      </c>
      <c r="L135" s="284">
        <v>6</v>
      </c>
      <c r="M135" s="284">
        <v>4</v>
      </c>
      <c r="N135" s="284">
        <v>0</v>
      </c>
      <c r="O135" s="285">
        <v>1</v>
      </c>
      <c r="P135" s="285">
        <v>6</v>
      </c>
      <c r="Q135" s="284">
        <v>1</v>
      </c>
      <c r="R135" s="306">
        <v>1</v>
      </c>
      <c r="T135" s="279" t="s">
        <v>77</v>
      </c>
      <c r="U135" s="267" t="s">
        <v>680</v>
      </c>
      <c r="V135" s="105" t="s">
        <v>77</v>
      </c>
      <c r="AA135" s="113"/>
      <c r="AB135" s="113"/>
      <c r="AC135" s="113"/>
      <c r="AD135" s="113"/>
      <c r="AE135" s="114"/>
      <c r="AF135" s="114"/>
      <c r="AG135" s="114"/>
      <c r="AH135" s="114"/>
      <c r="AI135" s="114"/>
      <c r="AJ135" s="114"/>
      <c r="AK135" s="114"/>
      <c r="AL135" s="114"/>
      <c r="AM135" s="114"/>
      <c r="AN135" s="114"/>
      <c r="AO135" s="114"/>
      <c r="AP135" s="113"/>
      <c r="AQ135" s="113"/>
      <c r="AR135" s="113"/>
      <c r="AS135" s="113"/>
      <c r="AT135" s="113"/>
      <c r="AU135" s="113"/>
      <c r="AV135" s="113"/>
      <c r="AW135" s="113"/>
      <c r="AX135" s="113"/>
      <c r="AY135" s="113"/>
      <c r="AZ135" s="113"/>
      <c r="BA135" s="113"/>
      <c r="BB135" s="113"/>
      <c r="BC135" s="113"/>
      <c r="BD135" s="113"/>
      <c r="BE135" s="113"/>
      <c r="BF135" s="113"/>
      <c r="BG135" s="113"/>
      <c r="BH135" s="113"/>
      <c r="BI135" s="113"/>
      <c r="BJ135" s="113"/>
      <c r="BK135" s="113"/>
      <c r="BL135" s="113"/>
      <c r="BM135" s="113"/>
      <c r="BN135" s="113"/>
      <c r="BO135" s="113"/>
      <c r="BP135" s="113"/>
      <c r="BQ135" s="113"/>
      <c r="BR135" s="113"/>
      <c r="BS135" s="113"/>
      <c r="BT135" s="113"/>
      <c r="BU135" s="113"/>
      <c r="BV135" s="113"/>
      <c r="BW135" s="113"/>
      <c r="BX135" s="113"/>
      <c r="BY135" s="113"/>
      <c r="BZ135" s="113"/>
      <c r="CA135" s="113"/>
      <c r="CB135" s="113"/>
      <c r="CC135" s="113"/>
      <c r="CD135" s="113"/>
      <c r="CE135" s="113"/>
      <c r="CF135" s="113"/>
      <c r="CG135" s="113"/>
      <c r="CH135" s="113"/>
      <c r="CI135" s="113"/>
      <c r="CJ135" s="113"/>
      <c r="CK135" s="113"/>
      <c r="CL135" s="113"/>
      <c r="CM135" s="113"/>
      <c r="CN135" s="113"/>
      <c r="CO135" s="113"/>
      <c r="CP135" s="113"/>
      <c r="CQ135" s="113"/>
      <c r="CR135" s="113"/>
      <c r="CS135" s="113"/>
      <c r="CT135" s="113"/>
      <c r="CU135" s="113"/>
      <c r="CV135" s="113"/>
      <c r="CW135" s="113"/>
      <c r="CX135" s="113"/>
      <c r="CY135" s="113"/>
      <c r="CZ135" s="113"/>
      <c r="DA135" s="113"/>
      <c r="DB135" s="113"/>
      <c r="DC135" s="113"/>
      <c r="DD135" s="113"/>
      <c r="DE135" s="113"/>
      <c r="DF135" s="113"/>
      <c r="DG135" s="113"/>
      <c r="DH135" s="113"/>
      <c r="DI135" s="113"/>
      <c r="DJ135" s="113"/>
      <c r="DK135" s="113"/>
      <c r="DL135" s="113"/>
      <c r="DM135" s="113"/>
      <c r="DN135" s="113"/>
      <c r="DO135" s="113"/>
      <c r="DP135" s="113"/>
      <c r="DQ135" s="113"/>
      <c r="DR135" s="113"/>
      <c r="DS135" s="113"/>
      <c r="DT135" s="113"/>
      <c r="DU135" s="113"/>
      <c r="DV135" s="113"/>
      <c r="DW135" s="113"/>
      <c r="DX135" s="113"/>
      <c r="DY135" s="113"/>
      <c r="DZ135" s="113"/>
      <c r="EA135" s="113"/>
      <c r="EB135" s="113"/>
      <c r="EC135" s="113"/>
      <c r="ED135" s="113"/>
      <c r="EE135" s="113"/>
      <c r="EF135" s="113"/>
      <c r="EG135" s="113"/>
      <c r="EH135" s="113"/>
      <c r="EI135" s="113"/>
      <c r="EJ135" s="113"/>
      <c r="EK135" s="113"/>
      <c r="EL135" s="113"/>
      <c r="EM135" s="113"/>
      <c r="EN135" s="113"/>
      <c r="EO135" s="113"/>
      <c r="EP135" s="113"/>
      <c r="EQ135" s="113"/>
      <c r="ER135" s="113"/>
      <c r="ES135" s="113"/>
      <c r="ET135" s="113"/>
      <c r="EU135" s="113"/>
      <c r="EV135" s="113"/>
      <c r="EW135" s="113"/>
      <c r="EX135" s="113"/>
      <c r="EY135" s="113"/>
      <c r="EZ135" s="113"/>
      <c r="FA135" s="113"/>
      <c r="FB135" s="113"/>
      <c r="FC135" s="113"/>
      <c r="FD135" s="113"/>
      <c r="FE135" s="113"/>
      <c r="FF135" s="113"/>
      <c r="FG135" s="113"/>
      <c r="FH135" s="113"/>
      <c r="FI135" s="113"/>
      <c r="FJ135" s="113"/>
      <c r="FK135" s="113"/>
      <c r="FL135" s="113"/>
      <c r="FM135" s="113"/>
      <c r="FN135" s="113"/>
      <c r="FO135" s="113"/>
      <c r="FP135" s="113"/>
      <c r="FQ135" s="113"/>
      <c r="FR135" s="113"/>
      <c r="FS135" s="113"/>
      <c r="FT135" s="113"/>
      <c r="FU135" s="113"/>
      <c r="FV135" s="113"/>
      <c r="FW135" s="113"/>
      <c r="FX135" s="113"/>
      <c r="FY135" s="113"/>
      <c r="FZ135" s="113"/>
      <c r="GA135" s="113"/>
      <c r="GB135" s="113"/>
      <c r="GC135" s="113"/>
      <c r="GD135" s="113"/>
      <c r="GE135" s="113"/>
      <c r="GF135" s="113"/>
      <c r="GG135" s="113"/>
      <c r="GH135" s="113"/>
      <c r="GI135" s="113"/>
      <c r="GJ135" s="113"/>
      <c r="GK135" s="113"/>
      <c r="GL135" s="113"/>
      <c r="GM135" s="113"/>
      <c r="GN135" s="113"/>
      <c r="GO135" s="113"/>
      <c r="GP135" s="113"/>
      <c r="GQ135" s="113"/>
      <c r="GR135" s="113"/>
      <c r="GS135" s="113"/>
      <c r="GT135" s="113"/>
      <c r="GU135" s="113"/>
      <c r="GV135" s="113"/>
      <c r="GW135" s="113"/>
      <c r="GX135" s="113"/>
      <c r="GY135" s="113"/>
      <c r="GZ135" s="113"/>
      <c r="HA135" s="113"/>
      <c r="HB135" s="113"/>
      <c r="HC135" s="113"/>
      <c r="HD135" s="113"/>
      <c r="HE135" s="113"/>
      <c r="HF135" s="113"/>
      <c r="HG135" s="113"/>
      <c r="HH135" s="113"/>
      <c r="HI135" s="113"/>
      <c r="HJ135" s="113"/>
      <c r="HK135" s="113"/>
      <c r="HL135" s="113"/>
      <c r="HM135" s="113"/>
      <c r="HN135" s="113"/>
      <c r="HO135" s="113"/>
      <c r="HP135" s="113"/>
      <c r="HQ135" s="113"/>
      <c r="HR135" s="113"/>
      <c r="HS135" s="113"/>
      <c r="HT135" s="113"/>
      <c r="HU135" s="113"/>
      <c r="HV135" s="113"/>
      <c r="HW135" s="113"/>
    </row>
    <row r="136" spans="1:231" s="105" customFormat="1" ht="16.5" customHeight="1" thickBot="1">
      <c r="A136" s="267">
        <v>5.2</v>
      </c>
      <c r="B136" s="280"/>
      <c r="C136" s="41" t="s">
        <v>694</v>
      </c>
      <c r="D136" s="41"/>
      <c r="E136" s="41"/>
      <c r="F136" s="80"/>
      <c r="G136" s="80"/>
      <c r="H136" s="80"/>
      <c r="I136" s="288" t="s">
        <v>677</v>
      </c>
      <c r="J136" s="289">
        <v>4</v>
      </c>
      <c r="K136" s="289">
        <v>0</v>
      </c>
      <c r="L136" s="289">
        <v>0</v>
      </c>
      <c r="M136" s="290">
        <v>0</v>
      </c>
      <c r="N136" s="291">
        <v>0</v>
      </c>
      <c r="O136" s="274">
        <v>7</v>
      </c>
      <c r="P136" s="307">
        <v>6</v>
      </c>
      <c r="Q136" s="308">
        <v>0</v>
      </c>
      <c r="R136" s="309">
        <v>1</v>
      </c>
      <c r="S136" s="279">
        <f>7/9</f>
        <v>0.77777777777777779</v>
      </c>
      <c r="T136" s="279">
        <f>6/9</f>
        <v>0.66666666666666663</v>
      </c>
      <c r="U136" s="267" t="s">
        <v>678</v>
      </c>
      <c r="V136" s="119" t="s">
        <v>695</v>
      </c>
      <c r="AA136" s="113"/>
      <c r="AB136" s="113"/>
      <c r="AC136" s="113"/>
      <c r="AD136" s="113"/>
      <c r="AE136" s="114"/>
      <c r="AF136" s="114"/>
      <c r="AG136" s="114"/>
      <c r="AH136" s="114"/>
      <c r="AI136" s="114"/>
      <c r="AJ136" s="114"/>
      <c r="AK136" s="114"/>
      <c r="AL136" s="114"/>
      <c r="AM136" s="114"/>
      <c r="AN136" s="114"/>
      <c r="AO136" s="114"/>
      <c r="AP136" s="113"/>
      <c r="AQ136" s="113"/>
      <c r="AR136" s="113"/>
      <c r="AS136" s="113"/>
      <c r="AT136" s="113"/>
      <c r="AU136" s="113"/>
      <c r="AV136" s="113"/>
      <c r="AW136" s="113"/>
      <c r="AX136" s="113"/>
      <c r="AY136" s="113"/>
      <c r="AZ136" s="113"/>
      <c r="BA136" s="113"/>
      <c r="BB136" s="113"/>
      <c r="BC136" s="113"/>
      <c r="BD136" s="113"/>
      <c r="BE136" s="113"/>
      <c r="BF136" s="113"/>
      <c r="BG136" s="113"/>
      <c r="BH136" s="113"/>
      <c r="BI136" s="113"/>
      <c r="BJ136" s="113"/>
      <c r="BK136" s="113"/>
      <c r="BL136" s="113"/>
      <c r="BM136" s="113"/>
      <c r="BN136" s="113"/>
      <c r="BO136" s="113"/>
      <c r="BP136" s="113"/>
      <c r="BQ136" s="113"/>
      <c r="BR136" s="113"/>
      <c r="BS136" s="113"/>
      <c r="BT136" s="113"/>
      <c r="BU136" s="113"/>
      <c r="BV136" s="113"/>
      <c r="BW136" s="113"/>
      <c r="BX136" s="113"/>
      <c r="BY136" s="113"/>
      <c r="BZ136" s="113"/>
      <c r="CA136" s="113"/>
      <c r="CB136" s="113"/>
      <c r="CC136" s="113"/>
      <c r="CD136" s="113"/>
      <c r="CE136" s="113"/>
      <c r="CF136" s="113"/>
      <c r="CG136" s="113"/>
      <c r="CH136" s="113"/>
      <c r="CI136" s="113"/>
      <c r="CJ136" s="113"/>
      <c r="CK136" s="113"/>
      <c r="CL136" s="113"/>
      <c r="CM136" s="113"/>
      <c r="CN136" s="113"/>
      <c r="CO136" s="113"/>
      <c r="CP136" s="113"/>
      <c r="CQ136" s="113"/>
      <c r="CR136" s="113"/>
      <c r="CS136" s="113"/>
      <c r="CT136" s="113"/>
      <c r="CU136" s="113"/>
      <c r="CV136" s="113"/>
      <c r="CW136" s="113"/>
      <c r="CX136" s="113"/>
      <c r="CY136" s="113"/>
      <c r="CZ136" s="113"/>
      <c r="DA136" s="113"/>
      <c r="DB136" s="113"/>
      <c r="DC136" s="113"/>
      <c r="DD136" s="113"/>
      <c r="DE136" s="113"/>
      <c r="DF136" s="113"/>
      <c r="DG136" s="113"/>
      <c r="DH136" s="113"/>
      <c r="DI136" s="113"/>
      <c r="DJ136" s="113"/>
      <c r="DK136" s="113"/>
      <c r="DL136" s="113"/>
      <c r="DM136" s="113"/>
      <c r="DN136" s="113"/>
      <c r="DO136" s="113"/>
      <c r="DP136" s="113"/>
      <c r="DQ136" s="113"/>
      <c r="DR136" s="113"/>
      <c r="DS136" s="113"/>
      <c r="DT136" s="113"/>
      <c r="DU136" s="113"/>
      <c r="DV136" s="113"/>
      <c r="DW136" s="113"/>
      <c r="DX136" s="113"/>
      <c r="DY136" s="113"/>
      <c r="DZ136" s="113"/>
      <c r="EA136" s="113"/>
      <c r="EB136" s="113"/>
      <c r="EC136" s="113"/>
      <c r="ED136" s="113"/>
      <c r="EE136" s="113"/>
      <c r="EF136" s="113"/>
      <c r="EG136" s="113"/>
      <c r="EH136" s="113"/>
      <c r="EI136" s="113"/>
      <c r="EJ136" s="113"/>
      <c r="EK136" s="113"/>
      <c r="EL136" s="113"/>
      <c r="EM136" s="113"/>
      <c r="EN136" s="113"/>
      <c r="EO136" s="113"/>
      <c r="EP136" s="113"/>
      <c r="EQ136" s="113"/>
      <c r="ER136" s="113"/>
      <c r="ES136" s="113"/>
      <c r="ET136" s="113"/>
      <c r="EU136" s="113"/>
      <c r="EV136" s="113"/>
      <c r="EW136" s="113"/>
      <c r="EX136" s="113"/>
      <c r="EY136" s="113"/>
      <c r="EZ136" s="113"/>
      <c r="FA136" s="113"/>
      <c r="FB136" s="113"/>
      <c r="FC136" s="113"/>
      <c r="FD136" s="113"/>
      <c r="FE136" s="113"/>
      <c r="FF136" s="113"/>
      <c r="FG136" s="113"/>
      <c r="FH136" s="113"/>
      <c r="FI136" s="113"/>
      <c r="FJ136" s="113"/>
      <c r="FK136" s="113"/>
      <c r="FL136" s="113"/>
      <c r="FM136" s="113"/>
      <c r="FN136" s="113"/>
      <c r="FO136" s="113"/>
      <c r="FP136" s="113"/>
      <c r="FQ136" s="113"/>
      <c r="FR136" s="113"/>
      <c r="FS136" s="113"/>
      <c r="FT136" s="113"/>
      <c r="FU136" s="113"/>
      <c r="FV136" s="113"/>
      <c r="FW136" s="113"/>
      <c r="FX136" s="113"/>
      <c r="FY136" s="113"/>
      <c r="FZ136" s="113"/>
      <c r="GA136" s="113"/>
      <c r="GB136" s="113"/>
      <c r="GC136" s="113"/>
      <c r="GD136" s="113"/>
      <c r="GE136" s="113"/>
      <c r="GF136" s="113"/>
      <c r="GG136" s="113"/>
      <c r="GH136" s="113"/>
      <c r="GI136" s="113"/>
      <c r="GJ136" s="113"/>
      <c r="GK136" s="113"/>
      <c r="GL136" s="113"/>
      <c r="GM136" s="113"/>
      <c r="GN136" s="113"/>
      <c r="GO136" s="113"/>
      <c r="GP136" s="113"/>
      <c r="GQ136" s="113"/>
      <c r="GR136" s="113"/>
      <c r="GS136" s="113"/>
      <c r="GT136" s="113"/>
      <c r="GU136" s="113"/>
      <c r="GV136" s="113"/>
      <c r="GW136" s="113"/>
      <c r="GX136" s="113"/>
      <c r="GY136" s="113"/>
      <c r="GZ136" s="113"/>
      <c r="HA136" s="113"/>
      <c r="HB136" s="113"/>
      <c r="HC136" s="113"/>
      <c r="HD136" s="113"/>
      <c r="HE136" s="113"/>
      <c r="HF136" s="113"/>
      <c r="HG136" s="113"/>
      <c r="HH136" s="113"/>
      <c r="HI136" s="113"/>
      <c r="HJ136" s="113"/>
      <c r="HK136" s="113"/>
      <c r="HL136" s="113"/>
      <c r="HM136" s="113"/>
      <c r="HN136" s="113"/>
      <c r="HO136" s="113"/>
      <c r="HP136" s="113"/>
      <c r="HQ136" s="113"/>
      <c r="HR136" s="113"/>
      <c r="HS136" s="113"/>
      <c r="HT136" s="113"/>
      <c r="HU136" s="113"/>
      <c r="HV136" s="113"/>
      <c r="HW136" s="113"/>
    </row>
    <row r="137" spans="1:231" s="105" customFormat="1" ht="16.5" customHeight="1" thickBot="1">
      <c r="A137" s="267"/>
      <c r="B137" s="312"/>
      <c r="C137" s="313"/>
      <c r="D137" s="313"/>
      <c r="E137" s="313"/>
      <c r="F137" s="314"/>
      <c r="G137" s="314"/>
      <c r="H137" s="314"/>
      <c r="I137" s="315" t="s">
        <v>679</v>
      </c>
      <c r="J137" s="316">
        <v>1</v>
      </c>
      <c r="K137" s="316">
        <v>1</v>
      </c>
      <c r="L137" s="319">
        <v>4</v>
      </c>
      <c r="M137" s="287">
        <v>9</v>
      </c>
      <c r="N137" s="320">
        <v>2</v>
      </c>
      <c r="O137" s="323">
        <v>0</v>
      </c>
      <c r="P137" s="323">
        <v>0</v>
      </c>
      <c r="Q137" s="316">
        <v>0</v>
      </c>
      <c r="R137" s="317">
        <v>1</v>
      </c>
      <c r="T137" s="324">
        <f>9/9</f>
        <v>1</v>
      </c>
      <c r="U137" s="267" t="s">
        <v>680</v>
      </c>
      <c r="V137" s="119" t="s">
        <v>682</v>
      </c>
      <c r="AA137" s="113"/>
      <c r="AB137" s="113"/>
      <c r="AC137" s="113"/>
      <c r="AD137" s="113"/>
      <c r="AE137" s="114"/>
      <c r="AF137" s="114"/>
      <c r="AG137" s="114"/>
      <c r="AH137" s="114"/>
      <c r="AI137" s="114"/>
      <c r="AJ137" s="114"/>
      <c r="AK137" s="114"/>
      <c r="AL137" s="114"/>
      <c r="AM137" s="114"/>
      <c r="AN137" s="114"/>
      <c r="AO137" s="114"/>
      <c r="AP137" s="113"/>
      <c r="AQ137" s="113"/>
      <c r="AR137" s="113"/>
      <c r="AS137" s="113"/>
      <c r="AT137" s="113"/>
      <c r="AU137" s="113"/>
      <c r="AV137" s="113"/>
      <c r="AW137" s="113"/>
      <c r="AX137" s="113"/>
      <c r="AY137" s="113"/>
      <c r="AZ137" s="113"/>
      <c r="BA137" s="113"/>
      <c r="BB137" s="113"/>
      <c r="BC137" s="113"/>
      <c r="BD137" s="113"/>
      <c r="BE137" s="113"/>
      <c r="BF137" s="113"/>
      <c r="BG137" s="113"/>
      <c r="BH137" s="113"/>
      <c r="BI137" s="113"/>
      <c r="BJ137" s="113"/>
      <c r="BK137" s="113"/>
      <c r="BL137" s="113"/>
      <c r="BM137" s="113"/>
      <c r="BN137" s="113"/>
      <c r="BO137" s="113"/>
      <c r="BP137" s="113"/>
      <c r="BQ137" s="113"/>
      <c r="BR137" s="113"/>
      <c r="BS137" s="113"/>
      <c r="BT137" s="113"/>
      <c r="BU137" s="113"/>
      <c r="BV137" s="113"/>
      <c r="BW137" s="113"/>
      <c r="BX137" s="113"/>
      <c r="BY137" s="113"/>
      <c r="BZ137" s="113"/>
      <c r="CA137" s="113"/>
      <c r="CB137" s="113"/>
      <c r="CC137" s="113"/>
      <c r="CD137" s="113"/>
      <c r="CE137" s="113"/>
      <c r="CF137" s="113"/>
      <c r="CG137" s="113"/>
      <c r="CH137" s="113"/>
      <c r="CI137" s="113"/>
      <c r="CJ137" s="113"/>
      <c r="CK137" s="113"/>
      <c r="CL137" s="113"/>
      <c r="CM137" s="113"/>
      <c r="CN137" s="113"/>
      <c r="CO137" s="113"/>
      <c r="CP137" s="113"/>
      <c r="CQ137" s="113"/>
      <c r="CR137" s="113"/>
      <c r="CS137" s="113"/>
      <c r="CT137" s="113"/>
      <c r="CU137" s="113"/>
      <c r="CV137" s="113"/>
      <c r="CW137" s="113"/>
      <c r="CX137" s="113"/>
      <c r="CY137" s="113"/>
      <c r="CZ137" s="113"/>
      <c r="DA137" s="113"/>
      <c r="DB137" s="113"/>
      <c r="DC137" s="113"/>
      <c r="DD137" s="113"/>
      <c r="DE137" s="113"/>
      <c r="DF137" s="113"/>
      <c r="DG137" s="113"/>
      <c r="DH137" s="113"/>
      <c r="DI137" s="113"/>
      <c r="DJ137" s="113"/>
      <c r="DK137" s="113"/>
      <c r="DL137" s="113"/>
      <c r="DM137" s="113"/>
      <c r="DN137" s="113"/>
      <c r="DO137" s="113"/>
      <c r="DP137" s="113"/>
      <c r="DQ137" s="113"/>
      <c r="DR137" s="113"/>
      <c r="DS137" s="113"/>
      <c r="DT137" s="113"/>
      <c r="DU137" s="113"/>
      <c r="DV137" s="113"/>
      <c r="DW137" s="113"/>
      <c r="DX137" s="113"/>
      <c r="DY137" s="113"/>
      <c r="DZ137" s="113"/>
      <c r="EA137" s="113"/>
      <c r="EB137" s="113"/>
      <c r="EC137" s="113"/>
      <c r="ED137" s="113"/>
      <c r="EE137" s="113"/>
      <c r="EF137" s="113"/>
      <c r="EG137" s="113"/>
      <c r="EH137" s="113"/>
      <c r="EI137" s="113"/>
      <c r="EJ137" s="113"/>
      <c r="EK137" s="113"/>
      <c r="EL137" s="113"/>
      <c r="EM137" s="113"/>
      <c r="EN137" s="113"/>
      <c r="EO137" s="113"/>
      <c r="EP137" s="113"/>
      <c r="EQ137" s="113"/>
      <c r="ER137" s="113"/>
      <c r="ES137" s="113"/>
      <c r="ET137" s="113"/>
      <c r="EU137" s="113"/>
      <c r="EV137" s="113"/>
      <c r="EW137" s="113"/>
      <c r="EX137" s="113"/>
      <c r="EY137" s="113"/>
      <c r="EZ137" s="113"/>
      <c r="FA137" s="113"/>
      <c r="FB137" s="113"/>
      <c r="FC137" s="113"/>
      <c r="FD137" s="113"/>
      <c r="FE137" s="113"/>
      <c r="FF137" s="113"/>
      <c r="FG137" s="113"/>
      <c r="FH137" s="113"/>
      <c r="FI137" s="113"/>
      <c r="FJ137" s="113"/>
      <c r="FK137" s="113"/>
      <c r="FL137" s="113"/>
      <c r="FM137" s="113"/>
      <c r="FN137" s="113"/>
      <c r="FO137" s="113"/>
      <c r="FP137" s="113"/>
      <c r="FQ137" s="113"/>
      <c r="FR137" s="113"/>
      <c r="FS137" s="113"/>
      <c r="FT137" s="113"/>
      <c r="FU137" s="113"/>
      <c r="FV137" s="113"/>
      <c r="FW137" s="113"/>
      <c r="FX137" s="113"/>
      <c r="FY137" s="113"/>
      <c r="FZ137" s="113"/>
      <c r="GA137" s="113"/>
      <c r="GB137" s="113"/>
      <c r="GC137" s="113"/>
      <c r="GD137" s="113"/>
      <c r="GE137" s="113"/>
      <c r="GF137" s="113"/>
      <c r="GG137" s="113"/>
      <c r="GH137" s="113"/>
      <c r="GI137" s="113"/>
      <c r="GJ137" s="113"/>
      <c r="GK137" s="113"/>
      <c r="GL137" s="113"/>
      <c r="GM137" s="113"/>
      <c r="GN137" s="113"/>
      <c r="GO137" s="113"/>
      <c r="GP137" s="113"/>
      <c r="GQ137" s="113"/>
      <c r="GR137" s="113"/>
      <c r="GS137" s="113"/>
      <c r="GT137" s="113"/>
      <c r="GU137" s="113"/>
      <c r="GV137" s="113"/>
      <c r="GW137" s="113"/>
      <c r="GX137" s="113"/>
      <c r="GY137" s="113"/>
      <c r="GZ137" s="113"/>
      <c r="HA137" s="113"/>
      <c r="HB137" s="113"/>
      <c r="HC137" s="113"/>
      <c r="HD137" s="113"/>
      <c r="HE137" s="113"/>
      <c r="HF137" s="113"/>
      <c r="HG137" s="113"/>
      <c r="HH137" s="113"/>
      <c r="HI137" s="113"/>
      <c r="HJ137" s="113"/>
      <c r="HK137" s="113"/>
      <c r="HL137" s="113"/>
      <c r="HM137" s="113"/>
      <c r="HN137" s="113"/>
      <c r="HO137" s="113"/>
      <c r="HP137" s="113"/>
      <c r="HQ137" s="113"/>
      <c r="HR137" s="113"/>
      <c r="HS137" s="113"/>
      <c r="HT137" s="113"/>
      <c r="HU137" s="113"/>
      <c r="HV137" s="113"/>
      <c r="HW137" s="113"/>
    </row>
    <row r="138" spans="1:231" s="105" customFormat="1" ht="16.5" customHeight="1" thickBot="1">
      <c r="A138" s="267"/>
      <c r="B138" s="107"/>
      <c r="C138" s="116"/>
      <c r="D138" s="257"/>
      <c r="E138" s="113"/>
      <c r="I138" s="325"/>
      <c r="J138" s="267"/>
      <c r="K138" s="267"/>
      <c r="L138" s="267"/>
      <c r="M138" s="267"/>
      <c r="N138" s="267"/>
      <c r="O138" s="267"/>
      <c r="P138" s="267"/>
      <c r="Q138" s="267"/>
      <c r="R138" s="267"/>
      <c r="T138" s="119"/>
      <c r="AA138" s="113"/>
      <c r="AB138" s="113"/>
      <c r="AC138" s="113"/>
      <c r="AD138" s="113"/>
      <c r="AE138" s="114"/>
      <c r="AF138" s="114"/>
      <c r="AG138" s="114"/>
      <c r="AH138" s="114"/>
      <c r="AI138" s="114"/>
      <c r="AJ138" s="114"/>
      <c r="AK138" s="114"/>
      <c r="AL138" s="114"/>
      <c r="AM138" s="114"/>
      <c r="AN138" s="114"/>
      <c r="AO138" s="114"/>
      <c r="AP138" s="113"/>
      <c r="AQ138" s="113"/>
      <c r="AR138" s="113"/>
      <c r="AS138" s="113"/>
      <c r="AT138" s="113"/>
      <c r="AU138" s="113"/>
      <c r="AV138" s="113"/>
      <c r="AW138" s="113"/>
      <c r="AX138" s="113"/>
      <c r="AY138" s="113"/>
      <c r="AZ138" s="113"/>
      <c r="BA138" s="113"/>
      <c r="BB138" s="113"/>
      <c r="BC138" s="113"/>
      <c r="BD138" s="113"/>
      <c r="BE138" s="113"/>
      <c r="BF138" s="113"/>
      <c r="BG138" s="113"/>
      <c r="BH138" s="113"/>
      <c r="BI138" s="113"/>
      <c r="BJ138" s="113"/>
      <c r="BK138" s="113"/>
      <c r="BL138" s="113"/>
      <c r="BM138" s="113"/>
      <c r="BN138" s="113"/>
      <c r="BO138" s="113"/>
      <c r="BP138" s="113"/>
      <c r="BQ138" s="113"/>
      <c r="BR138" s="113"/>
      <c r="BS138" s="113"/>
      <c r="BT138" s="113"/>
      <c r="BU138" s="113"/>
      <c r="BV138" s="113"/>
      <c r="BW138" s="113"/>
      <c r="BX138" s="113"/>
      <c r="BY138" s="113"/>
      <c r="BZ138" s="113"/>
      <c r="CA138" s="113"/>
      <c r="CB138" s="113"/>
      <c r="CC138" s="113"/>
      <c r="CD138" s="113"/>
      <c r="CE138" s="113"/>
      <c r="CF138" s="113"/>
      <c r="CG138" s="113"/>
      <c r="CH138" s="113"/>
      <c r="CI138" s="113"/>
      <c r="CJ138" s="113"/>
      <c r="CK138" s="113"/>
      <c r="CL138" s="113"/>
      <c r="CM138" s="113"/>
      <c r="CN138" s="113"/>
      <c r="CO138" s="113"/>
      <c r="CP138" s="113"/>
      <c r="CQ138" s="113"/>
      <c r="CR138" s="113"/>
      <c r="CS138" s="113"/>
      <c r="CT138" s="113"/>
      <c r="CU138" s="113"/>
      <c r="CV138" s="113"/>
      <c r="CW138" s="113"/>
      <c r="CX138" s="113"/>
      <c r="CY138" s="113"/>
      <c r="CZ138" s="113"/>
      <c r="DA138" s="113"/>
      <c r="DB138" s="113"/>
      <c r="DC138" s="113"/>
      <c r="DD138" s="113"/>
      <c r="DE138" s="113"/>
      <c r="DF138" s="113"/>
      <c r="DG138" s="113"/>
      <c r="DH138" s="113"/>
      <c r="DI138" s="113"/>
      <c r="DJ138" s="113"/>
      <c r="DK138" s="113"/>
      <c r="DL138" s="113"/>
      <c r="DM138" s="113"/>
      <c r="DN138" s="113"/>
      <c r="DO138" s="113"/>
      <c r="DP138" s="113"/>
      <c r="DQ138" s="113"/>
      <c r="DR138" s="113"/>
      <c r="DS138" s="113"/>
      <c r="DT138" s="113"/>
      <c r="DU138" s="113"/>
      <c r="DV138" s="113"/>
      <c r="DW138" s="113"/>
      <c r="DX138" s="113"/>
      <c r="DY138" s="113"/>
      <c r="DZ138" s="113"/>
      <c r="EA138" s="113"/>
      <c r="EB138" s="113"/>
      <c r="EC138" s="113"/>
      <c r="ED138" s="113"/>
      <c r="EE138" s="113"/>
      <c r="EF138" s="113"/>
      <c r="EG138" s="113"/>
      <c r="EH138" s="113"/>
      <c r="EI138" s="113"/>
      <c r="EJ138" s="113"/>
      <c r="EK138" s="113"/>
      <c r="EL138" s="113"/>
      <c r="EM138" s="113"/>
      <c r="EN138" s="113"/>
      <c r="EO138" s="113"/>
      <c r="EP138" s="113"/>
      <c r="EQ138" s="113"/>
      <c r="ER138" s="113"/>
      <c r="ES138" s="113"/>
      <c r="ET138" s="113"/>
      <c r="EU138" s="113"/>
      <c r="EV138" s="113"/>
      <c r="EW138" s="113"/>
      <c r="EX138" s="113"/>
      <c r="EY138" s="113"/>
      <c r="EZ138" s="113"/>
      <c r="FA138" s="113"/>
      <c r="FB138" s="113"/>
      <c r="FC138" s="113"/>
      <c r="FD138" s="113"/>
      <c r="FE138" s="113"/>
      <c r="FF138" s="113"/>
      <c r="FG138" s="113"/>
      <c r="FH138" s="113"/>
      <c r="FI138" s="113"/>
      <c r="FJ138" s="113"/>
      <c r="FK138" s="113"/>
      <c r="FL138" s="113"/>
      <c r="FM138" s="113"/>
      <c r="FN138" s="113"/>
      <c r="FO138" s="113"/>
      <c r="FP138" s="113"/>
      <c r="FQ138" s="113"/>
      <c r="FR138" s="113"/>
      <c r="FS138" s="113"/>
      <c r="FT138" s="113"/>
      <c r="FU138" s="113"/>
      <c r="FV138" s="113"/>
      <c r="FW138" s="113"/>
      <c r="FX138" s="113"/>
      <c r="FY138" s="113"/>
      <c r="FZ138" s="113"/>
      <c r="GA138" s="113"/>
      <c r="GB138" s="113"/>
      <c r="GC138" s="113"/>
      <c r="GD138" s="113"/>
      <c r="GE138" s="113"/>
      <c r="GF138" s="113"/>
      <c r="GG138" s="113"/>
      <c r="GH138" s="113"/>
      <c r="GI138" s="113"/>
      <c r="GJ138" s="113"/>
      <c r="GK138" s="113"/>
      <c r="GL138" s="113"/>
      <c r="GM138" s="113"/>
      <c r="GN138" s="113"/>
      <c r="GO138" s="113"/>
      <c r="GP138" s="113"/>
      <c r="GQ138" s="113"/>
      <c r="GR138" s="113"/>
      <c r="GS138" s="113"/>
      <c r="GT138" s="113"/>
      <c r="GU138" s="113"/>
      <c r="GV138" s="113"/>
      <c r="GW138" s="113"/>
      <c r="GX138" s="113"/>
      <c r="GY138" s="113"/>
      <c r="GZ138" s="113"/>
      <c r="HA138" s="113"/>
      <c r="HB138" s="113"/>
      <c r="HC138" s="113"/>
      <c r="HD138" s="113"/>
      <c r="HE138" s="113"/>
      <c r="HF138" s="113"/>
      <c r="HG138" s="113"/>
      <c r="HH138" s="113"/>
      <c r="HI138" s="113"/>
      <c r="HJ138" s="113"/>
      <c r="HK138" s="113"/>
      <c r="HL138" s="113"/>
      <c r="HM138" s="113"/>
      <c r="HN138" s="113"/>
      <c r="HO138" s="113"/>
      <c r="HP138" s="113"/>
      <c r="HQ138" s="113"/>
      <c r="HR138" s="113"/>
      <c r="HS138" s="113"/>
      <c r="HT138" s="113"/>
      <c r="HU138" s="113"/>
      <c r="HV138" s="113"/>
      <c r="HW138" s="113"/>
    </row>
    <row r="139" spans="1:231" s="105" customFormat="1" ht="16.5" customHeight="1" thickBot="1">
      <c r="A139" s="267">
        <v>1</v>
      </c>
      <c r="B139" s="107"/>
      <c r="C139" s="69" t="s">
        <v>675</v>
      </c>
      <c r="D139" s="69"/>
      <c r="E139" s="69"/>
      <c r="I139" s="288" t="s">
        <v>677</v>
      </c>
      <c r="J139" s="289">
        <f>J118+J120</f>
        <v>12</v>
      </c>
      <c r="K139" s="289">
        <f t="shared" ref="K139:R140" si="5">K118+K120</f>
        <v>2</v>
      </c>
      <c r="L139" s="289">
        <f t="shared" si="5"/>
        <v>3</v>
      </c>
      <c r="M139" s="290">
        <f t="shared" si="5"/>
        <v>0</v>
      </c>
      <c r="N139" s="291">
        <f t="shared" si="5"/>
        <v>6</v>
      </c>
      <c r="O139" s="274">
        <f t="shared" si="5"/>
        <v>15</v>
      </c>
      <c r="P139" s="292">
        <f t="shared" si="5"/>
        <v>5</v>
      </c>
      <c r="Q139" s="289">
        <f t="shared" si="5"/>
        <v>1</v>
      </c>
      <c r="R139" s="290">
        <f t="shared" si="5"/>
        <v>2</v>
      </c>
      <c r="T139" s="279">
        <f>15/23</f>
        <v>0.65217391304347827</v>
      </c>
      <c r="U139" s="267" t="s">
        <v>678</v>
      </c>
      <c r="V139" s="119" t="s">
        <v>256</v>
      </c>
      <c r="AA139" s="113"/>
      <c r="AB139" s="113"/>
      <c r="AC139" s="113"/>
      <c r="AD139" s="113"/>
      <c r="AE139" s="114"/>
      <c r="AF139" s="114"/>
      <c r="AG139" s="114"/>
      <c r="AH139" s="114"/>
      <c r="AI139" s="114"/>
      <c r="AJ139" s="114"/>
      <c r="AK139" s="114"/>
      <c r="AL139" s="114"/>
      <c r="AM139" s="114"/>
      <c r="AN139" s="114"/>
      <c r="AO139" s="114"/>
      <c r="AP139" s="113"/>
      <c r="AQ139" s="113"/>
      <c r="AR139" s="113"/>
      <c r="AS139" s="113"/>
      <c r="AT139" s="113"/>
      <c r="AU139" s="113"/>
      <c r="AV139" s="113"/>
      <c r="AW139" s="113"/>
      <c r="AX139" s="113"/>
      <c r="AY139" s="113"/>
      <c r="AZ139" s="113"/>
      <c r="BA139" s="113"/>
      <c r="BB139" s="113"/>
      <c r="BC139" s="113"/>
      <c r="BD139" s="113"/>
      <c r="BE139" s="113"/>
      <c r="BF139" s="113"/>
      <c r="BG139" s="113"/>
      <c r="BH139" s="113"/>
      <c r="BI139" s="113"/>
      <c r="BJ139" s="113"/>
      <c r="BK139" s="113"/>
      <c r="BL139" s="113"/>
      <c r="BM139" s="113"/>
      <c r="BN139" s="113"/>
      <c r="BO139" s="113"/>
      <c r="BP139" s="113"/>
      <c r="BQ139" s="113"/>
      <c r="BR139" s="113"/>
      <c r="BS139" s="113"/>
      <c r="BT139" s="113"/>
      <c r="BU139" s="113"/>
      <c r="BV139" s="113"/>
      <c r="BW139" s="113"/>
      <c r="BX139" s="113"/>
      <c r="BY139" s="113"/>
      <c r="BZ139" s="113"/>
      <c r="CA139" s="113"/>
      <c r="CB139" s="113"/>
      <c r="CC139" s="113"/>
      <c r="CD139" s="113"/>
      <c r="CE139" s="113"/>
      <c r="CF139" s="113"/>
      <c r="CG139" s="113"/>
      <c r="CH139" s="113"/>
      <c r="CI139" s="113"/>
      <c r="CJ139" s="113"/>
      <c r="CK139" s="113"/>
      <c r="CL139" s="113"/>
      <c r="CM139" s="113"/>
      <c r="CN139" s="113"/>
      <c r="CO139" s="113"/>
      <c r="CP139" s="113"/>
      <c r="CQ139" s="113"/>
      <c r="CR139" s="113"/>
      <c r="CS139" s="113"/>
      <c r="CT139" s="113"/>
      <c r="CU139" s="113"/>
      <c r="CV139" s="113"/>
      <c r="CW139" s="113"/>
      <c r="CX139" s="113"/>
      <c r="CY139" s="113"/>
      <c r="CZ139" s="113"/>
      <c r="DA139" s="113"/>
      <c r="DB139" s="113"/>
      <c r="DC139" s="113"/>
      <c r="DD139" s="113"/>
      <c r="DE139" s="113"/>
      <c r="DF139" s="113"/>
      <c r="DG139" s="113"/>
      <c r="DH139" s="113"/>
      <c r="DI139" s="113"/>
      <c r="DJ139" s="113"/>
      <c r="DK139" s="113"/>
      <c r="DL139" s="113"/>
      <c r="DM139" s="113"/>
      <c r="DN139" s="113"/>
      <c r="DO139" s="113"/>
      <c r="DP139" s="113"/>
      <c r="DQ139" s="113"/>
      <c r="DR139" s="113"/>
      <c r="DS139" s="113"/>
      <c r="DT139" s="113"/>
      <c r="DU139" s="113"/>
      <c r="DV139" s="113"/>
      <c r="DW139" s="113"/>
      <c r="DX139" s="113"/>
      <c r="DY139" s="113"/>
      <c r="DZ139" s="113"/>
      <c r="EA139" s="113"/>
      <c r="EB139" s="113"/>
      <c r="EC139" s="113"/>
      <c r="ED139" s="113"/>
      <c r="EE139" s="113"/>
      <c r="EF139" s="113"/>
      <c r="EG139" s="113"/>
      <c r="EH139" s="113"/>
      <c r="EI139" s="113"/>
      <c r="EJ139" s="113"/>
      <c r="EK139" s="113"/>
      <c r="EL139" s="113"/>
      <c r="EM139" s="113"/>
      <c r="EN139" s="113"/>
      <c r="EO139" s="113"/>
      <c r="EP139" s="113"/>
      <c r="EQ139" s="113"/>
      <c r="ER139" s="113"/>
      <c r="ES139" s="113"/>
      <c r="ET139" s="113"/>
      <c r="EU139" s="113"/>
      <c r="EV139" s="113"/>
      <c r="EW139" s="113"/>
      <c r="EX139" s="113"/>
      <c r="EY139" s="113"/>
      <c r="EZ139" s="113"/>
      <c r="FA139" s="113"/>
      <c r="FB139" s="113"/>
      <c r="FC139" s="113"/>
      <c r="FD139" s="113"/>
      <c r="FE139" s="113"/>
      <c r="FF139" s="113"/>
      <c r="FG139" s="113"/>
      <c r="FH139" s="113"/>
      <c r="FI139" s="113"/>
      <c r="FJ139" s="113"/>
      <c r="FK139" s="113"/>
      <c r="FL139" s="113"/>
      <c r="FM139" s="113"/>
      <c r="FN139" s="113"/>
      <c r="FO139" s="113"/>
      <c r="FP139" s="113"/>
      <c r="FQ139" s="113"/>
      <c r="FR139" s="113"/>
      <c r="FS139" s="113"/>
      <c r="FT139" s="113"/>
      <c r="FU139" s="113"/>
      <c r="FV139" s="113"/>
      <c r="FW139" s="113"/>
      <c r="FX139" s="113"/>
      <c r="FY139" s="113"/>
      <c r="FZ139" s="113"/>
      <c r="GA139" s="113"/>
      <c r="GB139" s="113"/>
      <c r="GC139" s="113"/>
      <c r="GD139" s="113"/>
      <c r="GE139" s="113"/>
      <c r="GF139" s="113"/>
      <c r="GG139" s="113"/>
      <c r="GH139" s="113"/>
      <c r="GI139" s="113"/>
      <c r="GJ139" s="113"/>
      <c r="GK139" s="113"/>
      <c r="GL139" s="113"/>
      <c r="GM139" s="113"/>
      <c r="GN139" s="113"/>
      <c r="GO139" s="113"/>
      <c r="GP139" s="113"/>
      <c r="GQ139" s="113"/>
      <c r="GR139" s="113"/>
      <c r="GS139" s="113"/>
      <c r="GT139" s="113"/>
      <c r="GU139" s="113"/>
      <c r="GV139" s="113"/>
      <c r="GW139" s="113"/>
      <c r="GX139" s="113"/>
      <c r="GY139" s="113"/>
      <c r="GZ139" s="113"/>
      <c r="HA139" s="113"/>
      <c r="HB139" s="113"/>
      <c r="HC139" s="113"/>
      <c r="HD139" s="113"/>
      <c r="HE139" s="113"/>
      <c r="HF139" s="113"/>
      <c r="HG139" s="113"/>
      <c r="HH139" s="113"/>
      <c r="HI139" s="113"/>
      <c r="HJ139" s="113"/>
      <c r="HK139" s="113"/>
      <c r="HL139" s="113"/>
      <c r="HM139" s="113"/>
      <c r="HN139" s="113"/>
      <c r="HO139" s="113"/>
      <c r="HP139" s="113"/>
      <c r="HQ139" s="113"/>
      <c r="HR139" s="113"/>
      <c r="HS139" s="113"/>
      <c r="HT139" s="113"/>
      <c r="HU139" s="113"/>
      <c r="HV139" s="113"/>
      <c r="HW139" s="113"/>
    </row>
    <row r="140" spans="1:231" s="105" customFormat="1" ht="16.5" customHeight="1" thickBot="1">
      <c r="A140" s="267"/>
      <c r="B140" s="107"/>
      <c r="C140" s="69"/>
      <c r="D140" s="69"/>
      <c r="E140" s="69"/>
      <c r="I140" s="282" t="s">
        <v>679</v>
      </c>
      <c r="J140" s="284">
        <f>J119+J121</f>
        <v>0</v>
      </c>
      <c r="K140" s="284">
        <f t="shared" si="5"/>
        <v>0</v>
      </c>
      <c r="L140" s="286">
        <f t="shared" si="5"/>
        <v>7</v>
      </c>
      <c r="M140" s="287">
        <f t="shared" si="5"/>
        <v>17</v>
      </c>
      <c r="N140" s="305">
        <f t="shared" si="5"/>
        <v>3</v>
      </c>
      <c r="O140" s="283">
        <f t="shared" si="5"/>
        <v>0</v>
      </c>
      <c r="P140" s="284">
        <f t="shared" si="5"/>
        <v>1</v>
      </c>
      <c r="Q140" s="286">
        <f t="shared" si="5"/>
        <v>4</v>
      </c>
      <c r="R140" s="287">
        <f t="shared" si="5"/>
        <v>15</v>
      </c>
      <c r="S140" s="279">
        <f>17/23</f>
        <v>0.73913043478260865</v>
      </c>
      <c r="T140" s="279">
        <f>15/23</f>
        <v>0.65217391304347827</v>
      </c>
      <c r="U140" s="267" t="s">
        <v>680</v>
      </c>
      <c r="V140" s="119" t="s">
        <v>696</v>
      </c>
      <c r="AA140" s="113"/>
      <c r="AB140" s="113"/>
      <c r="AC140" s="113"/>
      <c r="AD140" s="113"/>
      <c r="AE140" s="114"/>
      <c r="AF140" s="114"/>
      <c r="AG140" s="114"/>
      <c r="AH140" s="114"/>
      <c r="AI140" s="114"/>
      <c r="AJ140" s="114"/>
      <c r="AK140" s="114"/>
      <c r="AL140" s="114"/>
      <c r="AM140" s="114"/>
      <c r="AN140" s="114"/>
      <c r="AO140" s="114"/>
      <c r="AP140" s="113"/>
      <c r="AQ140" s="113"/>
      <c r="AR140" s="113"/>
      <c r="AS140" s="113"/>
      <c r="AT140" s="113"/>
      <c r="AU140" s="113"/>
      <c r="AV140" s="113"/>
      <c r="AW140" s="113"/>
      <c r="AX140" s="113"/>
      <c r="AY140" s="113"/>
      <c r="AZ140" s="113"/>
      <c r="BA140" s="113"/>
      <c r="BB140" s="113"/>
      <c r="BC140" s="113"/>
      <c r="BD140" s="113"/>
      <c r="BE140" s="113"/>
      <c r="BF140" s="113"/>
      <c r="BG140" s="113"/>
      <c r="BH140" s="113"/>
      <c r="BI140" s="113"/>
      <c r="BJ140" s="113"/>
      <c r="BK140" s="113"/>
      <c r="BL140" s="113"/>
      <c r="BM140" s="113"/>
      <c r="BN140" s="113"/>
      <c r="BO140" s="113"/>
      <c r="BP140" s="113"/>
      <c r="BQ140" s="113"/>
      <c r="BR140" s="113"/>
      <c r="BS140" s="113"/>
      <c r="BT140" s="113"/>
      <c r="BU140" s="113"/>
      <c r="BV140" s="113"/>
      <c r="BW140" s="113"/>
      <c r="BX140" s="113"/>
      <c r="BY140" s="113"/>
      <c r="BZ140" s="113"/>
      <c r="CA140" s="113"/>
      <c r="CB140" s="113"/>
      <c r="CC140" s="113"/>
      <c r="CD140" s="113"/>
      <c r="CE140" s="113"/>
      <c r="CF140" s="113"/>
      <c r="CG140" s="113"/>
      <c r="CH140" s="113"/>
      <c r="CI140" s="113"/>
      <c r="CJ140" s="113"/>
      <c r="CK140" s="113"/>
      <c r="CL140" s="113"/>
      <c r="CM140" s="113"/>
      <c r="CN140" s="113"/>
      <c r="CO140" s="113"/>
      <c r="CP140" s="113"/>
      <c r="CQ140" s="113"/>
      <c r="CR140" s="113"/>
      <c r="CS140" s="113"/>
      <c r="CT140" s="113"/>
      <c r="CU140" s="113"/>
      <c r="CV140" s="113"/>
      <c r="CW140" s="113"/>
      <c r="CX140" s="113"/>
      <c r="CY140" s="113"/>
      <c r="CZ140" s="113"/>
      <c r="DA140" s="113"/>
      <c r="DB140" s="113"/>
      <c r="DC140" s="113"/>
      <c r="DD140" s="113"/>
      <c r="DE140" s="113"/>
      <c r="DF140" s="113"/>
      <c r="DG140" s="113"/>
      <c r="DH140" s="113"/>
      <c r="DI140" s="113"/>
      <c r="DJ140" s="113"/>
      <c r="DK140" s="113"/>
      <c r="DL140" s="113"/>
      <c r="DM140" s="113"/>
      <c r="DN140" s="113"/>
      <c r="DO140" s="113"/>
      <c r="DP140" s="113"/>
      <c r="DQ140" s="113"/>
      <c r="DR140" s="113"/>
      <c r="DS140" s="113"/>
      <c r="DT140" s="113"/>
      <c r="DU140" s="113"/>
      <c r="DV140" s="113"/>
      <c r="DW140" s="113"/>
      <c r="DX140" s="113"/>
      <c r="DY140" s="113"/>
      <c r="DZ140" s="113"/>
      <c r="EA140" s="113"/>
      <c r="EB140" s="113"/>
      <c r="EC140" s="113"/>
      <c r="ED140" s="113"/>
      <c r="EE140" s="113"/>
      <c r="EF140" s="113"/>
      <c r="EG140" s="113"/>
      <c r="EH140" s="113"/>
      <c r="EI140" s="113"/>
      <c r="EJ140" s="113"/>
      <c r="EK140" s="113"/>
      <c r="EL140" s="113"/>
      <c r="EM140" s="113"/>
      <c r="EN140" s="113"/>
      <c r="EO140" s="113"/>
      <c r="EP140" s="113"/>
      <c r="EQ140" s="113"/>
      <c r="ER140" s="113"/>
      <c r="ES140" s="113"/>
      <c r="ET140" s="113"/>
      <c r="EU140" s="113"/>
      <c r="EV140" s="113"/>
      <c r="EW140" s="113"/>
      <c r="EX140" s="113"/>
      <c r="EY140" s="113"/>
      <c r="EZ140" s="113"/>
      <c r="FA140" s="113"/>
      <c r="FB140" s="113"/>
      <c r="FC140" s="113"/>
      <c r="FD140" s="113"/>
      <c r="FE140" s="113"/>
      <c r="FF140" s="113"/>
      <c r="FG140" s="113"/>
      <c r="FH140" s="113"/>
      <c r="FI140" s="113"/>
      <c r="FJ140" s="113"/>
      <c r="FK140" s="113"/>
      <c r="FL140" s="113"/>
      <c r="FM140" s="113"/>
      <c r="FN140" s="113"/>
      <c r="FO140" s="113"/>
      <c r="FP140" s="113"/>
      <c r="FQ140" s="113"/>
      <c r="FR140" s="113"/>
      <c r="FS140" s="113"/>
      <c r="FT140" s="113"/>
      <c r="FU140" s="113"/>
      <c r="FV140" s="113"/>
      <c r="FW140" s="113"/>
      <c r="FX140" s="113"/>
      <c r="FY140" s="113"/>
      <c r="FZ140" s="113"/>
      <c r="GA140" s="113"/>
      <c r="GB140" s="113"/>
      <c r="GC140" s="113"/>
      <c r="GD140" s="113"/>
      <c r="GE140" s="113"/>
      <c r="GF140" s="113"/>
      <c r="GG140" s="113"/>
      <c r="GH140" s="113"/>
      <c r="GI140" s="113"/>
      <c r="GJ140" s="113"/>
      <c r="GK140" s="113"/>
      <c r="GL140" s="113"/>
      <c r="GM140" s="113"/>
      <c r="GN140" s="113"/>
      <c r="GO140" s="113"/>
      <c r="GP140" s="113"/>
      <c r="GQ140" s="113"/>
      <c r="GR140" s="113"/>
      <c r="GS140" s="113"/>
      <c r="GT140" s="113"/>
      <c r="GU140" s="113"/>
      <c r="GV140" s="113"/>
      <c r="GW140" s="113"/>
      <c r="GX140" s="113"/>
      <c r="GY140" s="113"/>
      <c r="GZ140" s="113"/>
      <c r="HA140" s="113"/>
      <c r="HB140" s="113"/>
      <c r="HC140" s="113"/>
      <c r="HD140" s="113"/>
      <c r="HE140" s="113"/>
      <c r="HF140" s="113"/>
      <c r="HG140" s="113"/>
      <c r="HH140" s="113"/>
      <c r="HI140" s="113"/>
      <c r="HJ140" s="113"/>
      <c r="HK140" s="113"/>
      <c r="HL140" s="113"/>
      <c r="HM140" s="113"/>
      <c r="HN140" s="113"/>
      <c r="HO140" s="113"/>
      <c r="HP140" s="113"/>
      <c r="HQ140" s="113"/>
      <c r="HR140" s="113"/>
      <c r="HS140" s="113"/>
      <c r="HT140" s="113"/>
      <c r="HU140" s="113"/>
      <c r="HV140" s="113"/>
      <c r="HW140" s="113"/>
    </row>
    <row r="141" spans="1:231" s="105" customFormat="1" ht="16.5" customHeight="1" thickBot="1">
      <c r="A141" s="267">
        <v>2</v>
      </c>
      <c r="B141" s="107"/>
      <c r="C141" s="69" t="s">
        <v>683</v>
      </c>
      <c r="D141" s="69"/>
      <c r="E141" s="69"/>
      <c r="I141" s="288" t="s">
        <v>677</v>
      </c>
      <c r="J141" s="289">
        <f>J122+J124+J126</f>
        <v>12</v>
      </c>
      <c r="K141" s="289">
        <f t="shared" ref="K141:R142" si="6">K122+K124+K126</f>
        <v>2</v>
      </c>
      <c r="L141" s="290">
        <f t="shared" si="6"/>
        <v>1</v>
      </c>
      <c r="M141" s="326">
        <f t="shared" si="6"/>
        <v>0</v>
      </c>
      <c r="N141" s="289">
        <f t="shared" si="6"/>
        <v>5</v>
      </c>
      <c r="O141" s="289">
        <f t="shared" si="6"/>
        <v>8</v>
      </c>
      <c r="P141" s="311">
        <f t="shared" si="6"/>
        <v>12</v>
      </c>
      <c r="Q141" s="289">
        <f t="shared" si="6"/>
        <v>8</v>
      </c>
      <c r="R141" s="303">
        <f t="shared" si="6"/>
        <v>5</v>
      </c>
      <c r="T141" s="279" t="s">
        <v>77</v>
      </c>
      <c r="U141" s="267" t="s">
        <v>678</v>
      </c>
      <c r="V141" s="105" t="s">
        <v>77</v>
      </c>
      <c r="AA141" s="113"/>
      <c r="AB141" s="113"/>
      <c r="AC141" s="113"/>
      <c r="AD141" s="113"/>
      <c r="AE141" s="114"/>
      <c r="AF141" s="114"/>
      <c r="AG141" s="114"/>
      <c r="AH141" s="114"/>
      <c r="AI141" s="114"/>
      <c r="AJ141" s="114"/>
      <c r="AK141" s="114"/>
      <c r="AL141" s="114"/>
      <c r="AM141" s="114"/>
      <c r="AN141" s="114"/>
      <c r="AO141" s="114"/>
      <c r="AP141" s="113"/>
      <c r="AQ141" s="113"/>
      <c r="AR141" s="113"/>
      <c r="AS141" s="113"/>
      <c r="AT141" s="113"/>
      <c r="AU141" s="113"/>
      <c r="AV141" s="113"/>
      <c r="AW141" s="113"/>
      <c r="AX141" s="113"/>
      <c r="AY141" s="113"/>
      <c r="AZ141" s="113"/>
      <c r="BA141" s="113"/>
      <c r="BB141" s="113"/>
      <c r="BC141" s="113"/>
      <c r="BD141" s="113"/>
      <c r="BE141" s="113"/>
      <c r="BF141" s="113"/>
      <c r="BG141" s="113"/>
      <c r="BH141" s="113"/>
      <c r="BI141" s="113"/>
      <c r="BJ141" s="113"/>
      <c r="BK141" s="113"/>
      <c r="BL141" s="113"/>
      <c r="BM141" s="113"/>
      <c r="BN141" s="113"/>
      <c r="BO141" s="113"/>
      <c r="BP141" s="113"/>
      <c r="BQ141" s="113"/>
      <c r="BR141" s="113"/>
      <c r="BS141" s="113"/>
      <c r="BT141" s="113"/>
      <c r="BU141" s="113"/>
      <c r="BV141" s="113"/>
      <c r="BW141" s="113"/>
      <c r="BX141" s="113"/>
      <c r="BY141" s="113"/>
      <c r="BZ141" s="113"/>
      <c r="CA141" s="113"/>
      <c r="CB141" s="113"/>
      <c r="CC141" s="113"/>
      <c r="CD141" s="113"/>
      <c r="CE141" s="113"/>
      <c r="CF141" s="113"/>
      <c r="CG141" s="113"/>
      <c r="CH141" s="113"/>
      <c r="CI141" s="113"/>
      <c r="CJ141" s="113"/>
      <c r="CK141" s="113"/>
      <c r="CL141" s="113"/>
      <c r="CM141" s="113"/>
      <c r="CN141" s="113"/>
      <c r="CO141" s="113"/>
      <c r="CP141" s="113"/>
      <c r="CQ141" s="113"/>
      <c r="CR141" s="113"/>
      <c r="CS141" s="113"/>
      <c r="CT141" s="113"/>
      <c r="CU141" s="113"/>
      <c r="CV141" s="113"/>
      <c r="CW141" s="113"/>
      <c r="CX141" s="113"/>
      <c r="CY141" s="113"/>
      <c r="CZ141" s="113"/>
      <c r="DA141" s="113"/>
      <c r="DB141" s="113"/>
      <c r="DC141" s="113"/>
      <c r="DD141" s="113"/>
      <c r="DE141" s="113"/>
      <c r="DF141" s="113"/>
      <c r="DG141" s="113"/>
      <c r="DH141" s="113"/>
      <c r="DI141" s="113"/>
      <c r="DJ141" s="113"/>
      <c r="DK141" s="113"/>
      <c r="DL141" s="113"/>
      <c r="DM141" s="113"/>
      <c r="DN141" s="113"/>
      <c r="DO141" s="113"/>
      <c r="DP141" s="113"/>
      <c r="DQ141" s="113"/>
      <c r="DR141" s="113"/>
      <c r="DS141" s="113"/>
      <c r="DT141" s="113"/>
      <c r="DU141" s="113"/>
      <c r="DV141" s="113"/>
      <c r="DW141" s="113"/>
      <c r="DX141" s="113"/>
      <c r="DY141" s="113"/>
      <c r="DZ141" s="113"/>
      <c r="EA141" s="113"/>
      <c r="EB141" s="113"/>
      <c r="EC141" s="113"/>
      <c r="ED141" s="113"/>
      <c r="EE141" s="113"/>
      <c r="EF141" s="113"/>
      <c r="EG141" s="113"/>
      <c r="EH141" s="113"/>
      <c r="EI141" s="113"/>
      <c r="EJ141" s="113"/>
      <c r="EK141" s="113"/>
      <c r="EL141" s="113"/>
      <c r="EM141" s="113"/>
      <c r="EN141" s="113"/>
      <c r="EO141" s="113"/>
      <c r="EP141" s="113"/>
      <c r="EQ141" s="113"/>
      <c r="ER141" s="113"/>
      <c r="ES141" s="113"/>
      <c r="ET141" s="113"/>
      <c r="EU141" s="113"/>
      <c r="EV141" s="113"/>
      <c r="EW141" s="113"/>
      <c r="EX141" s="113"/>
      <c r="EY141" s="113"/>
      <c r="EZ141" s="113"/>
      <c r="FA141" s="113"/>
      <c r="FB141" s="113"/>
      <c r="FC141" s="113"/>
      <c r="FD141" s="113"/>
      <c r="FE141" s="113"/>
      <c r="FF141" s="113"/>
      <c r="FG141" s="113"/>
      <c r="FH141" s="113"/>
      <c r="FI141" s="113"/>
      <c r="FJ141" s="113"/>
      <c r="FK141" s="113"/>
      <c r="FL141" s="113"/>
      <c r="FM141" s="113"/>
      <c r="FN141" s="113"/>
      <c r="FO141" s="113"/>
      <c r="FP141" s="113"/>
      <c r="FQ141" s="113"/>
      <c r="FR141" s="113"/>
      <c r="FS141" s="113"/>
      <c r="FT141" s="113"/>
      <c r="FU141" s="113"/>
      <c r="FV141" s="113"/>
      <c r="FW141" s="113"/>
      <c r="FX141" s="113"/>
      <c r="FY141" s="113"/>
      <c r="FZ141" s="113"/>
      <c r="GA141" s="113"/>
      <c r="GB141" s="113"/>
      <c r="GC141" s="113"/>
      <c r="GD141" s="113"/>
      <c r="GE141" s="113"/>
      <c r="GF141" s="113"/>
      <c r="GG141" s="113"/>
      <c r="GH141" s="113"/>
      <c r="GI141" s="113"/>
      <c r="GJ141" s="113"/>
      <c r="GK141" s="113"/>
      <c r="GL141" s="113"/>
      <c r="GM141" s="113"/>
      <c r="GN141" s="113"/>
      <c r="GO141" s="113"/>
      <c r="GP141" s="113"/>
      <c r="GQ141" s="113"/>
      <c r="GR141" s="113"/>
      <c r="GS141" s="113"/>
      <c r="GT141" s="113"/>
      <c r="GU141" s="113"/>
      <c r="GV141" s="113"/>
      <c r="GW141" s="113"/>
      <c r="GX141" s="113"/>
      <c r="GY141" s="113"/>
      <c r="GZ141" s="113"/>
      <c r="HA141" s="113"/>
      <c r="HB141" s="113"/>
      <c r="HC141" s="113"/>
      <c r="HD141" s="113"/>
      <c r="HE141" s="113"/>
      <c r="HF141" s="113"/>
      <c r="HG141" s="113"/>
      <c r="HH141" s="113"/>
      <c r="HI141" s="113"/>
      <c r="HJ141" s="113"/>
      <c r="HK141" s="113"/>
      <c r="HL141" s="113"/>
      <c r="HM141" s="113"/>
      <c r="HN141" s="113"/>
      <c r="HO141" s="113"/>
      <c r="HP141" s="113"/>
      <c r="HQ141" s="113"/>
      <c r="HR141" s="113"/>
      <c r="HS141" s="113"/>
      <c r="HT141" s="113"/>
      <c r="HU141" s="113"/>
      <c r="HV141" s="113"/>
      <c r="HW141" s="113"/>
    </row>
    <row r="142" spans="1:231" s="105" customFormat="1" ht="16.5" customHeight="1" thickBot="1">
      <c r="A142" s="267"/>
      <c r="B142" s="107"/>
      <c r="C142" s="69"/>
      <c r="D142" s="69"/>
      <c r="E142" s="69"/>
      <c r="I142" s="282" t="s">
        <v>679</v>
      </c>
      <c r="J142" s="284">
        <f>J123+J125+J127</f>
        <v>2</v>
      </c>
      <c r="K142" s="286">
        <f t="shared" si="6"/>
        <v>2</v>
      </c>
      <c r="L142" s="287">
        <f t="shared" si="6"/>
        <v>14</v>
      </c>
      <c r="M142" s="287">
        <f t="shared" si="6"/>
        <v>14</v>
      </c>
      <c r="N142" s="305">
        <f t="shared" si="6"/>
        <v>5</v>
      </c>
      <c r="O142" s="284">
        <f t="shared" si="6"/>
        <v>2</v>
      </c>
      <c r="P142" s="284">
        <f t="shared" si="6"/>
        <v>4</v>
      </c>
      <c r="Q142" s="284">
        <f t="shared" si="6"/>
        <v>5</v>
      </c>
      <c r="R142" s="284">
        <f t="shared" si="6"/>
        <v>5</v>
      </c>
      <c r="T142" s="279">
        <f>14/26</f>
        <v>0.53846153846153844</v>
      </c>
      <c r="U142" s="267" t="s">
        <v>680</v>
      </c>
      <c r="V142" s="119" t="s">
        <v>697</v>
      </c>
      <c r="AA142" s="113"/>
      <c r="AB142" s="113"/>
      <c r="AC142" s="113"/>
      <c r="AD142" s="113"/>
      <c r="AE142" s="114"/>
      <c r="AF142" s="114"/>
      <c r="AG142" s="114"/>
      <c r="AH142" s="114"/>
      <c r="AI142" s="114"/>
      <c r="AJ142" s="114"/>
      <c r="AK142" s="114"/>
      <c r="AL142" s="114"/>
      <c r="AM142" s="114"/>
      <c r="AN142" s="114"/>
      <c r="AO142" s="114"/>
      <c r="AP142" s="113"/>
      <c r="AQ142" s="113"/>
      <c r="AR142" s="113"/>
      <c r="AS142" s="113"/>
      <c r="AT142" s="113"/>
      <c r="AU142" s="113"/>
      <c r="AV142" s="113"/>
      <c r="AW142" s="113"/>
      <c r="AX142" s="113"/>
      <c r="AY142" s="113"/>
      <c r="AZ142" s="113"/>
      <c r="BA142" s="113"/>
      <c r="BB142" s="113"/>
      <c r="BC142" s="113"/>
      <c r="BD142" s="113"/>
      <c r="BE142" s="113"/>
      <c r="BF142" s="113"/>
      <c r="BG142" s="113"/>
      <c r="BH142" s="113"/>
      <c r="BI142" s="113"/>
      <c r="BJ142" s="113"/>
      <c r="BK142" s="113"/>
      <c r="BL142" s="113"/>
      <c r="BM142" s="113"/>
      <c r="BN142" s="113"/>
      <c r="BO142" s="113"/>
      <c r="BP142" s="113"/>
      <c r="BQ142" s="113"/>
      <c r="BR142" s="113"/>
      <c r="BS142" s="113"/>
      <c r="BT142" s="113"/>
      <c r="BU142" s="113"/>
      <c r="BV142" s="113"/>
      <c r="BW142" s="113"/>
      <c r="BX142" s="113"/>
      <c r="BY142" s="113"/>
      <c r="BZ142" s="113"/>
      <c r="CA142" s="113"/>
      <c r="CB142" s="113"/>
      <c r="CC142" s="113"/>
      <c r="CD142" s="113"/>
      <c r="CE142" s="113"/>
      <c r="CF142" s="113"/>
      <c r="CG142" s="113"/>
      <c r="CH142" s="113"/>
      <c r="CI142" s="113"/>
      <c r="CJ142" s="113"/>
      <c r="CK142" s="113"/>
      <c r="CL142" s="113"/>
      <c r="CM142" s="113"/>
      <c r="CN142" s="113"/>
      <c r="CO142" s="113"/>
      <c r="CP142" s="113"/>
      <c r="CQ142" s="113"/>
      <c r="CR142" s="113"/>
      <c r="CS142" s="113"/>
      <c r="CT142" s="113"/>
      <c r="CU142" s="113"/>
      <c r="CV142" s="113"/>
      <c r="CW142" s="113"/>
      <c r="CX142" s="113"/>
      <c r="CY142" s="113"/>
      <c r="CZ142" s="113"/>
      <c r="DA142" s="113"/>
      <c r="DB142" s="113"/>
      <c r="DC142" s="113"/>
      <c r="DD142" s="113"/>
      <c r="DE142" s="113"/>
      <c r="DF142" s="113"/>
      <c r="DG142" s="113"/>
      <c r="DH142" s="113"/>
      <c r="DI142" s="113"/>
      <c r="DJ142" s="113"/>
      <c r="DK142" s="113"/>
      <c r="DL142" s="113"/>
      <c r="DM142" s="113"/>
      <c r="DN142" s="113"/>
      <c r="DO142" s="113"/>
      <c r="DP142" s="113"/>
      <c r="DQ142" s="113"/>
      <c r="DR142" s="113"/>
      <c r="DS142" s="113"/>
      <c r="DT142" s="113"/>
      <c r="DU142" s="113"/>
      <c r="DV142" s="113"/>
      <c r="DW142" s="113"/>
      <c r="DX142" s="113"/>
      <c r="DY142" s="113"/>
      <c r="DZ142" s="113"/>
      <c r="EA142" s="113"/>
      <c r="EB142" s="113"/>
      <c r="EC142" s="113"/>
      <c r="ED142" s="113"/>
      <c r="EE142" s="113"/>
      <c r="EF142" s="113"/>
      <c r="EG142" s="113"/>
      <c r="EH142" s="113"/>
      <c r="EI142" s="113"/>
      <c r="EJ142" s="113"/>
      <c r="EK142" s="113"/>
      <c r="EL142" s="113"/>
      <c r="EM142" s="113"/>
      <c r="EN142" s="113"/>
      <c r="EO142" s="113"/>
      <c r="EP142" s="113"/>
      <c r="EQ142" s="113"/>
      <c r="ER142" s="113"/>
      <c r="ES142" s="113"/>
      <c r="ET142" s="113"/>
      <c r="EU142" s="113"/>
      <c r="EV142" s="113"/>
      <c r="EW142" s="113"/>
      <c r="EX142" s="113"/>
      <c r="EY142" s="113"/>
      <c r="EZ142" s="113"/>
      <c r="FA142" s="113"/>
      <c r="FB142" s="113"/>
      <c r="FC142" s="113"/>
      <c r="FD142" s="113"/>
      <c r="FE142" s="113"/>
      <c r="FF142" s="113"/>
      <c r="FG142" s="113"/>
      <c r="FH142" s="113"/>
      <c r="FI142" s="113"/>
      <c r="FJ142" s="113"/>
      <c r="FK142" s="113"/>
      <c r="FL142" s="113"/>
      <c r="FM142" s="113"/>
      <c r="FN142" s="113"/>
      <c r="FO142" s="113"/>
      <c r="FP142" s="113"/>
      <c r="FQ142" s="113"/>
      <c r="FR142" s="113"/>
      <c r="FS142" s="113"/>
      <c r="FT142" s="113"/>
      <c r="FU142" s="113"/>
      <c r="FV142" s="113"/>
      <c r="FW142" s="113"/>
      <c r="FX142" s="113"/>
      <c r="FY142" s="113"/>
      <c r="FZ142" s="113"/>
      <c r="GA142" s="113"/>
      <c r="GB142" s="113"/>
      <c r="GC142" s="113"/>
      <c r="GD142" s="113"/>
      <c r="GE142" s="113"/>
      <c r="GF142" s="113"/>
      <c r="GG142" s="113"/>
      <c r="GH142" s="113"/>
      <c r="GI142" s="113"/>
      <c r="GJ142" s="113"/>
      <c r="GK142" s="113"/>
      <c r="GL142" s="113"/>
      <c r="GM142" s="113"/>
      <c r="GN142" s="113"/>
      <c r="GO142" s="113"/>
      <c r="GP142" s="113"/>
      <c r="GQ142" s="113"/>
      <c r="GR142" s="113"/>
      <c r="GS142" s="113"/>
      <c r="GT142" s="113"/>
      <c r="GU142" s="113"/>
      <c r="GV142" s="113"/>
      <c r="GW142" s="113"/>
      <c r="GX142" s="113"/>
      <c r="GY142" s="113"/>
      <c r="GZ142" s="113"/>
      <c r="HA142" s="113"/>
      <c r="HB142" s="113"/>
      <c r="HC142" s="113"/>
      <c r="HD142" s="113"/>
      <c r="HE142" s="113"/>
      <c r="HF142" s="113"/>
      <c r="HG142" s="113"/>
      <c r="HH142" s="113"/>
      <c r="HI142" s="113"/>
      <c r="HJ142" s="113"/>
      <c r="HK142" s="113"/>
      <c r="HL142" s="113"/>
      <c r="HM142" s="113"/>
      <c r="HN142" s="113"/>
      <c r="HO142" s="113"/>
      <c r="HP142" s="113"/>
      <c r="HQ142" s="113"/>
      <c r="HR142" s="113"/>
      <c r="HS142" s="113"/>
      <c r="HT142" s="113"/>
      <c r="HU142" s="113"/>
      <c r="HV142" s="113"/>
      <c r="HW142" s="113"/>
    </row>
    <row r="143" spans="1:231" s="105" customFormat="1" ht="16.5" customHeight="1" thickBot="1">
      <c r="A143" s="267">
        <v>3</v>
      </c>
      <c r="B143" s="107"/>
      <c r="C143" s="69" t="s">
        <v>687</v>
      </c>
      <c r="D143" s="69"/>
      <c r="E143" s="69"/>
      <c r="I143" s="288" t="s">
        <v>677</v>
      </c>
      <c r="J143" s="289">
        <f>J128</f>
        <v>6</v>
      </c>
      <c r="K143" s="289">
        <f t="shared" ref="K143:R144" si="7">K128</f>
        <v>2</v>
      </c>
      <c r="L143" s="303">
        <f t="shared" si="7"/>
        <v>0</v>
      </c>
      <c r="M143" s="326">
        <f t="shared" si="7"/>
        <v>2</v>
      </c>
      <c r="N143" s="289">
        <f t="shared" si="7"/>
        <v>2</v>
      </c>
      <c r="O143" s="289">
        <f t="shared" si="7"/>
        <v>8</v>
      </c>
      <c r="P143" s="311">
        <f t="shared" si="7"/>
        <v>5</v>
      </c>
      <c r="Q143" s="289">
        <f t="shared" si="7"/>
        <v>0</v>
      </c>
      <c r="R143" s="289">
        <f t="shared" si="7"/>
        <v>2</v>
      </c>
      <c r="T143" s="279" t="s">
        <v>77</v>
      </c>
      <c r="U143" s="267" t="s">
        <v>678</v>
      </c>
      <c r="V143" s="105" t="s">
        <v>77</v>
      </c>
      <c r="AA143" s="113"/>
      <c r="AB143" s="113"/>
      <c r="AC143" s="113"/>
      <c r="AD143" s="113"/>
      <c r="AE143" s="114"/>
      <c r="AF143" s="114"/>
      <c r="AG143" s="114"/>
      <c r="AH143" s="114"/>
      <c r="AI143" s="114"/>
      <c r="AJ143" s="114"/>
      <c r="AK143" s="114"/>
      <c r="AL143" s="114"/>
      <c r="AM143" s="114"/>
      <c r="AN143" s="114"/>
      <c r="AO143" s="114"/>
      <c r="AP143" s="113"/>
      <c r="AQ143" s="113"/>
      <c r="AR143" s="113"/>
      <c r="AS143" s="113"/>
      <c r="AT143" s="113"/>
      <c r="AU143" s="113"/>
      <c r="AV143" s="113"/>
      <c r="AW143" s="113"/>
      <c r="AX143" s="113"/>
      <c r="AY143" s="113"/>
      <c r="AZ143" s="113"/>
      <c r="BA143" s="113"/>
      <c r="BB143" s="113"/>
      <c r="BC143" s="113"/>
      <c r="BD143" s="113"/>
      <c r="BE143" s="113"/>
      <c r="BF143" s="113"/>
      <c r="BG143" s="113"/>
      <c r="BH143" s="113"/>
      <c r="BI143" s="113"/>
      <c r="BJ143" s="113"/>
      <c r="BK143" s="113"/>
      <c r="BL143" s="113"/>
      <c r="BM143" s="113"/>
      <c r="BN143" s="113"/>
      <c r="BO143" s="113"/>
      <c r="BP143" s="113"/>
      <c r="BQ143" s="113"/>
      <c r="BR143" s="113"/>
      <c r="BS143" s="113"/>
      <c r="BT143" s="113"/>
      <c r="BU143" s="113"/>
      <c r="BV143" s="113"/>
      <c r="BW143" s="113"/>
      <c r="BX143" s="113"/>
      <c r="BY143" s="113"/>
      <c r="BZ143" s="113"/>
      <c r="CA143" s="113"/>
      <c r="CB143" s="113"/>
      <c r="CC143" s="113"/>
      <c r="CD143" s="113"/>
      <c r="CE143" s="113"/>
      <c r="CF143" s="113"/>
      <c r="CG143" s="113"/>
      <c r="CH143" s="113"/>
      <c r="CI143" s="113"/>
      <c r="CJ143" s="113"/>
      <c r="CK143" s="113"/>
      <c r="CL143" s="113"/>
      <c r="CM143" s="113"/>
      <c r="CN143" s="113"/>
      <c r="CO143" s="113"/>
      <c r="CP143" s="113"/>
      <c r="CQ143" s="113"/>
      <c r="CR143" s="113"/>
      <c r="CS143" s="113"/>
      <c r="CT143" s="113"/>
      <c r="CU143" s="113"/>
      <c r="CV143" s="113"/>
      <c r="CW143" s="113"/>
      <c r="CX143" s="113"/>
      <c r="CY143" s="113"/>
      <c r="CZ143" s="113"/>
      <c r="DA143" s="113"/>
      <c r="DB143" s="113"/>
      <c r="DC143" s="113"/>
      <c r="DD143" s="113"/>
      <c r="DE143" s="113"/>
      <c r="DF143" s="113"/>
      <c r="DG143" s="113"/>
      <c r="DH143" s="113"/>
      <c r="DI143" s="113"/>
      <c r="DJ143" s="113"/>
      <c r="DK143" s="113"/>
      <c r="DL143" s="113"/>
      <c r="DM143" s="113"/>
      <c r="DN143" s="113"/>
      <c r="DO143" s="113"/>
      <c r="DP143" s="113"/>
      <c r="DQ143" s="113"/>
      <c r="DR143" s="113"/>
      <c r="DS143" s="113"/>
      <c r="DT143" s="113"/>
      <c r="DU143" s="113"/>
      <c r="DV143" s="113"/>
      <c r="DW143" s="113"/>
      <c r="DX143" s="113"/>
      <c r="DY143" s="113"/>
      <c r="DZ143" s="113"/>
      <c r="EA143" s="113"/>
      <c r="EB143" s="113"/>
      <c r="EC143" s="113"/>
      <c r="ED143" s="113"/>
      <c r="EE143" s="113"/>
      <c r="EF143" s="113"/>
      <c r="EG143" s="113"/>
      <c r="EH143" s="113"/>
      <c r="EI143" s="113"/>
      <c r="EJ143" s="113"/>
      <c r="EK143" s="113"/>
      <c r="EL143" s="113"/>
      <c r="EM143" s="113"/>
      <c r="EN143" s="113"/>
      <c r="EO143" s="113"/>
      <c r="EP143" s="113"/>
      <c r="EQ143" s="113"/>
      <c r="ER143" s="113"/>
      <c r="ES143" s="113"/>
      <c r="ET143" s="113"/>
      <c r="EU143" s="113"/>
      <c r="EV143" s="113"/>
      <c r="EW143" s="113"/>
      <c r="EX143" s="113"/>
      <c r="EY143" s="113"/>
      <c r="EZ143" s="113"/>
      <c r="FA143" s="113"/>
      <c r="FB143" s="113"/>
      <c r="FC143" s="113"/>
      <c r="FD143" s="113"/>
      <c r="FE143" s="113"/>
      <c r="FF143" s="113"/>
      <c r="FG143" s="113"/>
      <c r="FH143" s="113"/>
      <c r="FI143" s="113"/>
      <c r="FJ143" s="113"/>
      <c r="FK143" s="113"/>
      <c r="FL143" s="113"/>
      <c r="FM143" s="113"/>
      <c r="FN143" s="113"/>
      <c r="FO143" s="113"/>
      <c r="FP143" s="113"/>
      <c r="FQ143" s="113"/>
      <c r="FR143" s="113"/>
      <c r="FS143" s="113"/>
      <c r="FT143" s="113"/>
      <c r="FU143" s="113"/>
      <c r="FV143" s="113"/>
      <c r="FW143" s="113"/>
      <c r="FX143" s="113"/>
      <c r="FY143" s="113"/>
      <c r="FZ143" s="113"/>
      <c r="GA143" s="113"/>
      <c r="GB143" s="113"/>
      <c r="GC143" s="113"/>
      <c r="GD143" s="113"/>
      <c r="GE143" s="113"/>
      <c r="GF143" s="113"/>
      <c r="GG143" s="113"/>
      <c r="GH143" s="113"/>
      <c r="GI143" s="113"/>
      <c r="GJ143" s="113"/>
      <c r="GK143" s="113"/>
      <c r="GL143" s="113"/>
      <c r="GM143" s="113"/>
      <c r="GN143" s="113"/>
      <c r="GO143" s="113"/>
      <c r="GP143" s="113"/>
      <c r="GQ143" s="113"/>
      <c r="GR143" s="113"/>
      <c r="GS143" s="113"/>
      <c r="GT143" s="113"/>
      <c r="GU143" s="113"/>
      <c r="GV143" s="113"/>
      <c r="GW143" s="113"/>
      <c r="GX143" s="113"/>
      <c r="GY143" s="113"/>
      <c r="GZ143" s="113"/>
      <c r="HA143" s="113"/>
      <c r="HB143" s="113"/>
      <c r="HC143" s="113"/>
      <c r="HD143" s="113"/>
      <c r="HE143" s="113"/>
      <c r="HF143" s="113"/>
      <c r="HG143" s="113"/>
      <c r="HH143" s="113"/>
      <c r="HI143" s="113"/>
      <c r="HJ143" s="113"/>
      <c r="HK143" s="113"/>
      <c r="HL143" s="113"/>
      <c r="HM143" s="113"/>
      <c r="HN143" s="113"/>
      <c r="HO143" s="113"/>
      <c r="HP143" s="113"/>
      <c r="HQ143" s="113"/>
      <c r="HR143" s="113"/>
      <c r="HS143" s="113"/>
      <c r="HT143" s="113"/>
      <c r="HU143" s="113"/>
      <c r="HV143" s="113"/>
      <c r="HW143" s="113"/>
    </row>
    <row r="144" spans="1:231" s="105" customFormat="1" ht="16.5" customHeight="1" thickBot="1">
      <c r="A144" s="267"/>
      <c r="B144" s="107"/>
      <c r="C144" s="69"/>
      <c r="D144" s="69"/>
      <c r="E144" s="69"/>
      <c r="I144" s="282" t="s">
        <v>679</v>
      </c>
      <c r="J144" s="284">
        <f>J129</f>
        <v>3</v>
      </c>
      <c r="K144" s="284">
        <f t="shared" si="7"/>
        <v>0</v>
      </c>
      <c r="L144" s="286">
        <f t="shared" si="7"/>
        <v>3</v>
      </c>
      <c r="M144" s="287">
        <f t="shared" si="7"/>
        <v>9</v>
      </c>
      <c r="N144" s="305">
        <f t="shared" si="7"/>
        <v>0</v>
      </c>
      <c r="O144" s="285">
        <f t="shared" si="7"/>
        <v>1</v>
      </c>
      <c r="P144" s="284">
        <f t="shared" si="7"/>
        <v>2</v>
      </c>
      <c r="Q144" s="284">
        <f t="shared" si="7"/>
        <v>4</v>
      </c>
      <c r="R144" s="284">
        <f t="shared" si="7"/>
        <v>8</v>
      </c>
      <c r="T144" s="279">
        <f>9/16</f>
        <v>0.5625</v>
      </c>
      <c r="U144" s="267" t="s">
        <v>680</v>
      </c>
      <c r="V144" s="119" t="s">
        <v>682</v>
      </c>
      <c r="AA144" s="113"/>
      <c r="AB144" s="113"/>
      <c r="AC144" s="113"/>
      <c r="AD144" s="113"/>
      <c r="AE144" s="114"/>
      <c r="AF144" s="114"/>
      <c r="AG144" s="114"/>
      <c r="AH144" s="114"/>
      <c r="AI144" s="114"/>
      <c r="AJ144" s="114"/>
      <c r="AK144" s="114"/>
      <c r="AL144" s="114"/>
      <c r="AM144" s="114"/>
      <c r="AN144" s="114"/>
      <c r="AO144" s="114"/>
      <c r="AP144" s="113"/>
      <c r="AQ144" s="113"/>
      <c r="AR144" s="113"/>
      <c r="AS144" s="113"/>
      <c r="AT144" s="113"/>
      <c r="AU144" s="113"/>
      <c r="AV144" s="113"/>
      <c r="AW144" s="113"/>
      <c r="AX144" s="113"/>
      <c r="AY144" s="113"/>
      <c r="AZ144" s="113"/>
      <c r="BA144" s="113"/>
      <c r="BB144" s="113"/>
      <c r="BC144" s="113"/>
      <c r="BD144" s="113"/>
      <c r="BE144" s="113"/>
      <c r="BF144" s="113"/>
      <c r="BG144" s="113"/>
      <c r="BH144" s="113"/>
      <c r="BI144" s="113"/>
      <c r="BJ144" s="113"/>
      <c r="BK144" s="113"/>
      <c r="BL144" s="113"/>
      <c r="BM144" s="113"/>
      <c r="BN144" s="113"/>
      <c r="BO144" s="113"/>
      <c r="BP144" s="113"/>
      <c r="BQ144" s="113"/>
      <c r="BR144" s="113"/>
      <c r="BS144" s="113"/>
      <c r="BT144" s="113"/>
      <c r="BU144" s="113"/>
      <c r="BV144" s="113"/>
      <c r="BW144" s="113"/>
      <c r="BX144" s="113"/>
      <c r="BY144" s="113"/>
      <c r="BZ144" s="113"/>
      <c r="CA144" s="113"/>
      <c r="CB144" s="113"/>
      <c r="CC144" s="113"/>
      <c r="CD144" s="113"/>
      <c r="CE144" s="113"/>
      <c r="CF144" s="113"/>
      <c r="CG144" s="113"/>
      <c r="CH144" s="113"/>
      <c r="CI144" s="113"/>
      <c r="CJ144" s="113"/>
      <c r="CK144" s="113"/>
      <c r="CL144" s="113"/>
      <c r="CM144" s="113"/>
      <c r="CN144" s="113"/>
      <c r="CO144" s="113"/>
      <c r="CP144" s="113"/>
      <c r="CQ144" s="113"/>
      <c r="CR144" s="113"/>
      <c r="CS144" s="113"/>
      <c r="CT144" s="113"/>
      <c r="CU144" s="113"/>
      <c r="CV144" s="113"/>
      <c r="CW144" s="113"/>
      <c r="CX144" s="113"/>
      <c r="CY144" s="113"/>
      <c r="CZ144" s="113"/>
      <c r="DA144" s="113"/>
      <c r="DB144" s="113"/>
      <c r="DC144" s="113"/>
      <c r="DD144" s="113"/>
      <c r="DE144" s="113"/>
      <c r="DF144" s="113"/>
      <c r="DG144" s="113"/>
      <c r="DH144" s="113"/>
      <c r="DI144" s="113"/>
      <c r="DJ144" s="113"/>
      <c r="DK144" s="113"/>
      <c r="DL144" s="113"/>
      <c r="DM144" s="113"/>
      <c r="DN144" s="113"/>
      <c r="DO144" s="113"/>
      <c r="DP144" s="113"/>
      <c r="DQ144" s="113"/>
      <c r="DR144" s="113"/>
      <c r="DS144" s="113"/>
      <c r="DT144" s="113"/>
      <c r="DU144" s="113"/>
      <c r="DV144" s="113"/>
      <c r="DW144" s="113"/>
      <c r="DX144" s="113"/>
      <c r="DY144" s="113"/>
      <c r="DZ144" s="113"/>
      <c r="EA144" s="113"/>
      <c r="EB144" s="113"/>
      <c r="EC144" s="113"/>
      <c r="ED144" s="113"/>
      <c r="EE144" s="113"/>
      <c r="EF144" s="113"/>
      <c r="EG144" s="113"/>
      <c r="EH144" s="113"/>
      <c r="EI144" s="113"/>
      <c r="EJ144" s="113"/>
      <c r="EK144" s="113"/>
      <c r="EL144" s="113"/>
      <c r="EM144" s="113"/>
      <c r="EN144" s="113"/>
      <c r="EO144" s="113"/>
      <c r="EP144" s="113"/>
      <c r="EQ144" s="113"/>
      <c r="ER144" s="113"/>
      <c r="ES144" s="113"/>
      <c r="ET144" s="113"/>
      <c r="EU144" s="113"/>
      <c r="EV144" s="113"/>
      <c r="EW144" s="113"/>
      <c r="EX144" s="113"/>
      <c r="EY144" s="113"/>
      <c r="EZ144" s="113"/>
      <c r="FA144" s="113"/>
      <c r="FB144" s="113"/>
      <c r="FC144" s="113"/>
      <c r="FD144" s="113"/>
      <c r="FE144" s="113"/>
      <c r="FF144" s="113"/>
      <c r="FG144" s="113"/>
      <c r="FH144" s="113"/>
      <c r="FI144" s="113"/>
      <c r="FJ144" s="113"/>
      <c r="FK144" s="113"/>
      <c r="FL144" s="113"/>
      <c r="FM144" s="113"/>
      <c r="FN144" s="113"/>
      <c r="FO144" s="113"/>
      <c r="FP144" s="113"/>
      <c r="FQ144" s="113"/>
      <c r="FR144" s="113"/>
      <c r="FS144" s="113"/>
      <c r="FT144" s="113"/>
      <c r="FU144" s="113"/>
      <c r="FV144" s="113"/>
      <c r="FW144" s="113"/>
      <c r="FX144" s="113"/>
      <c r="FY144" s="113"/>
      <c r="FZ144" s="113"/>
      <c r="GA144" s="113"/>
      <c r="GB144" s="113"/>
      <c r="GC144" s="113"/>
      <c r="GD144" s="113"/>
      <c r="GE144" s="113"/>
      <c r="GF144" s="113"/>
      <c r="GG144" s="113"/>
      <c r="GH144" s="113"/>
      <c r="GI144" s="113"/>
      <c r="GJ144" s="113"/>
      <c r="GK144" s="113"/>
      <c r="GL144" s="113"/>
      <c r="GM144" s="113"/>
      <c r="GN144" s="113"/>
      <c r="GO144" s="113"/>
      <c r="GP144" s="113"/>
      <c r="GQ144" s="113"/>
      <c r="GR144" s="113"/>
      <c r="GS144" s="113"/>
      <c r="GT144" s="113"/>
      <c r="GU144" s="113"/>
      <c r="GV144" s="113"/>
      <c r="GW144" s="113"/>
      <c r="GX144" s="113"/>
      <c r="GY144" s="113"/>
      <c r="GZ144" s="113"/>
      <c r="HA144" s="113"/>
      <c r="HB144" s="113"/>
      <c r="HC144" s="113"/>
      <c r="HD144" s="113"/>
      <c r="HE144" s="113"/>
      <c r="HF144" s="113"/>
      <c r="HG144" s="113"/>
      <c r="HH144" s="113"/>
      <c r="HI144" s="113"/>
      <c r="HJ144" s="113"/>
      <c r="HK144" s="113"/>
      <c r="HL144" s="113"/>
      <c r="HM144" s="113"/>
      <c r="HN144" s="113"/>
      <c r="HO144" s="113"/>
      <c r="HP144" s="113"/>
      <c r="HQ144" s="113"/>
      <c r="HR144" s="113"/>
      <c r="HS144" s="113"/>
      <c r="HT144" s="113"/>
      <c r="HU144" s="113"/>
      <c r="HV144" s="113"/>
      <c r="HW144" s="113"/>
    </row>
    <row r="145" spans="1:232" s="105" customFormat="1" ht="16.5" customHeight="1" thickBot="1">
      <c r="A145" s="267">
        <v>4</v>
      </c>
      <c r="B145" s="107"/>
      <c r="C145" s="69" t="s">
        <v>689</v>
      </c>
      <c r="D145" s="69"/>
      <c r="E145" s="69"/>
      <c r="I145" s="288" t="s">
        <v>677</v>
      </c>
      <c r="J145" s="289">
        <f>J130+J132</f>
        <v>7</v>
      </c>
      <c r="K145" s="289">
        <f t="shared" ref="K145:R146" si="8">K130+K132</f>
        <v>5</v>
      </c>
      <c r="L145" s="289">
        <f t="shared" si="8"/>
        <v>1</v>
      </c>
      <c r="M145" s="303">
        <f t="shared" si="8"/>
        <v>0</v>
      </c>
      <c r="N145" s="291">
        <f t="shared" si="8"/>
        <v>2</v>
      </c>
      <c r="O145" s="274">
        <f t="shared" si="8"/>
        <v>13</v>
      </c>
      <c r="P145" s="292">
        <f t="shared" si="8"/>
        <v>1</v>
      </c>
      <c r="Q145" s="289">
        <f t="shared" si="8"/>
        <v>3</v>
      </c>
      <c r="R145" s="289">
        <f t="shared" si="8"/>
        <v>0</v>
      </c>
      <c r="T145" s="279">
        <f>13/16</f>
        <v>0.8125</v>
      </c>
      <c r="U145" s="267" t="s">
        <v>678</v>
      </c>
      <c r="V145" s="105" t="s">
        <v>256</v>
      </c>
      <c r="AA145" s="113"/>
      <c r="AB145" s="113"/>
      <c r="AC145" s="113"/>
      <c r="AD145" s="113"/>
      <c r="AE145" s="114"/>
      <c r="AF145" s="114"/>
      <c r="AG145" s="114"/>
      <c r="AH145" s="114"/>
      <c r="AI145" s="114"/>
      <c r="AJ145" s="114"/>
      <c r="AK145" s="114"/>
      <c r="AL145" s="114"/>
      <c r="AM145" s="114"/>
      <c r="AN145" s="114"/>
      <c r="AO145" s="114"/>
      <c r="AP145" s="113"/>
      <c r="AQ145" s="113"/>
      <c r="AR145" s="113"/>
      <c r="AS145" s="113"/>
      <c r="AT145" s="113"/>
      <c r="AU145" s="113"/>
      <c r="AV145" s="113"/>
      <c r="AW145" s="113"/>
      <c r="AX145" s="113"/>
      <c r="AY145" s="113"/>
      <c r="AZ145" s="113"/>
      <c r="BA145" s="113"/>
      <c r="BB145" s="113"/>
      <c r="BC145" s="113"/>
      <c r="BD145" s="113"/>
      <c r="BE145" s="113"/>
      <c r="BF145" s="113"/>
      <c r="BG145" s="113"/>
      <c r="BH145" s="113"/>
      <c r="BI145" s="113"/>
      <c r="BJ145" s="113"/>
      <c r="BK145" s="113"/>
      <c r="BL145" s="113"/>
      <c r="BM145" s="113"/>
      <c r="BN145" s="113"/>
      <c r="BO145" s="113"/>
      <c r="BP145" s="113"/>
      <c r="BQ145" s="113"/>
      <c r="BR145" s="113"/>
      <c r="BS145" s="113"/>
      <c r="BT145" s="113"/>
      <c r="BU145" s="113"/>
      <c r="BV145" s="113"/>
      <c r="BW145" s="113"/>
      <c r="BX145" s="113"/>
      <c r="BY145" s="113"/>
      <c r="BZ145" s="113"/>
      <c r="CA145" s="113"/>
      <c r="CB145" s="113"/>
      <c r="CC145" s="113"/>
      <c r="CD145" s="113"/>
      <c r="CE145" s="113"/>
      <c r="CF145" s="113"/>
      <c r="CG145" s="113"/>
      <c r="CH145" s="113"/>
      <c r="CI145" s="113"/>
      <c r="CJ145" s="113"/>
      <c r="CK145" s="113"/>
      <c r="CL145" s="113"/>
      <c r="CM145" s="113"/>
      <c r="CN145" s="113"/>
      <c r="CO145" s="113"/>
      <c r="CP145" s="113"/>
      <c r="CQ145" s="113"/>
      <c r="CR145" s="113"/>
      <c r="CS145" s="113"/>
      <c r="CT145" s="113"/>
      <c r="CU145" s="113"/>
      <c r="CV145" s="113"/>
      <c r="CW145" s="113"/>
      <c r="CX145" s="113"/>
      <c r="CY145" s="113"/>
      <c r="CZ145" s="113"/>
      <c r="DA145" s="113"/>
      <c r="DB145" s="113"/>
      <c r="DC145" s="113"/>
      <c r="DD145" s="113"/>
      <c r="DE145" s="113"/>
      <c r="DF145" s="113"/>
      <c r="DG145" s="113"/>
      <c r="DH145" s="113"/>
      <c r="DI145" s="113"/>
      <c r="DJ145" s="113"/>
      <c r="DK145" s="113"/>
      <c r="DL145" s="113"/>
      <c r="DM145" s="113"/>
      <c r="DN145" s="113"/>
      <c r="DO145" s="113"/>
      <c r="DP145" s="113"/>
      <c r="DQ145" s="113"/>
      <c r="DR145" s="113"/>
      <c r="DS145" s="113"/>
      <c r="DT145" s="113"/>
      <c r="DU145" s="113"/>
      <c r="DV145" s="113"/>
      <c r="DW145" s="113"/>
      <c r="DX145" s="113"/>
      <c r="DY145" s="113"/>
      <c r="DZ145" s="113"/>
      <c r="EA145" s="113"/>
      <c r="EB145" s="113"/>
      <c r="EC145" s="113"/>
      <c r="ED145" s="113"/>
      <c r="EE145" s="113"/>
      <c r="EF145" s="113"/>
      <c r="EG145" s="113"/>
      <c r="EH145" s="113"/>
      <c r="EI145" s="113"/>
      <c r="EJ145" s="113"/>
      <c r="EK145" s="113"/>
      <c r="EL145" s="113"/>
      <c r="EM145" s="113"/>
      <c r="EN145" s="113"/>
      <c r="EO145" s="113"/>
      <c r="EP145" s="113"/>
      <c r="EQ145" s="113"/>
      <c r="ER145" s="113"/>
      <c r="ES145" s="113"/>
      <c r="ET145" s="113"/>
      <c r="EU145" s="113"/>
      <c r="EV145" s="113"/>
      <c r="EW145" s="113"/>
      <c r="EX145" s="113"/>
      <c r="EY145" s="113"/>
      <c r="EZ145" s="113"/>
      <c r="FA145" s="113"/>
      <c r="FB145" s="113"/>
      <c r="FC145" s="113"/>
      <c r="FD145" s="113"/>
      <c r="FE145" s="113"/>
      <c r="FF145" s="113"/>
      <c r="FG145" s="113"/>
      <c r="FH145" s="113"/>
      <c r="FI145" s="113"/>
      <c r="FJ145" s="113"/>
      <c r="FK145" s="113"/>
      <c r="FL145" s="113"/>
      <c r="FM145" s="113"/>
      <c r="FN145" s="113"/>
      <c r="FO145" s="113"/>
      <c r="FP145" s="113"/>
      <c r="FQ145" s="113"/>
      <c r="FR145" s="113"/>
      <c r="FS145" s="113"/>
      <c r="FT145" s="113"/>
      <c r="FU145" s="113"/>
      <c r="FV145" s="113"/>
      <c r="FW145" s="113"/>
      <c r="FX145" s="113"/>
      <c r="FY145" s="113"/>
      <c r="FZ145" s="113"/>
      <c r="GA145" s="113"/>
      <c r="GB145" s="113"/>
      <c r="GC145" s="113"/>
      <c r="GD145" s="113"/>
      <c r="GE145" s="113"/>
      <c r="GF145" s="113"/>
      <c r="GG145" s="113"/>
      <c r="GH145" s="113"/>
      <c r="GI145" s="113"/>
      <c r="GJ145" s="113"/>
      <c r="GK145" s="113"/>
      <c r="GL145" s="113"/>
      <c r="GM145" s="113"/>
      <c r="GN145" s="113"/>
      <c r="GO145" s="113"/>
      <c r="GP145" s="113"/>
      <c r="GQ145" s="113"/>
      <c r="GR145" s="113"/>
      <c r="GS145" s="113"/>
      <c r="GT145" s="113"/>
      <c r="GU145" s="113"/>
      <c r="GV145" s="113"/>
      <c r="GW145" s="113"/>
      <c r="GX145" s="113"/>
      <c r="GY145" s="113"/>
      <c r="GZ145" s="113"/>
      <c r="HA145" s="113"/>
      <c r="HB145" s="113"/>
      <c r="HC145" s="113"/>
      <c r="HD145" s="113"/>
      <c r="HE145" s="113"/>
      <c r="HF145" s="113"/>
      <c r="HG145" s="113"/>
      <c r="HH145" s="113"/>
      <c r="HI145" s="113"/>
      <c r="HJ145" s="113"/>
      <c r="HK145" s="113"/>
      <c r="HL145" s="113"/>
      <c r="HM145" s="113"/>
      <c r="HN145" s="113"/>
      <c r="HO145" s="113"/>
      <c r="HP145" s="113"/>
      <c r="HQ145" s="113"/>
      <c r="HR145" s="113"/>
      <c r="HS145" s="113"/>
      <c r="HT145" s="113"/>
      <c r="HU145" s="113"/>
      <c r="HV145" s="113"/>
      <c r="HW145" s="113"/>
    </row>
    <row r="146" spans="1:232" s="105" customFormat="1" ht="16.5" customHeight="1">
      <c r="A146" s="267"/>
      <c r="B146" s="107"/>
      <c r="C146" s="69"/>
      <c r="D146" s="69"/>
      <c r="E146" s="69"/>
      <c r="I146" s="282" t="s">
        <v>679</v>
      </c>
      <c r="J146" s="284">
        <f>J131+J133</f>
        <v>0</v>
      </c>
      <c r="K146" s="284">
        <f t="shared" si="8"/>
        <v>1</v>
      </c>
      <c r="L146" s="284">
        <f t="shared" si="8"/>
        <v>8</v>
      </c>
      <c r="M146" s="284">
        <f t="shared" si="8"/>
        <v>7</v>
      </c>
      <c r="N146" s="284">
        <f t="shared" si="8"/>
        <v>3</v>
      </c>
      <c r="O146" s="283">
        <f t="shared" si="8"/>
        <v>0</v>
      </c>
      <c r="P146" s="284">
        <f t="shared" si="8"/>
        <v>4</v>
      </c>
      <c r="Q146" s="284">
        <f t="shared" si="8"/>
        <v>3</v>
      </c>
      <c r="R146" s="284">
        <f t="shared" si="8"/>
        <v>7</v>
      </c>
      <c r="T146" s="279" t="s">
        <v>77</v>
      </c>
      <c r="U146" s="267" t="s">
        <v>680</v>
      </c>
      <c r="V146" s="105" t="s">
        <v>77</v>
      </c>
      <c r="AA146" s="113"/>
      <c r="AB146" s="113"/>
      <c r="AC146" s="113"/>
      <c r="AD146" s="113"/>
      <c r="AE146" s="114"/>
      <c r="AF146" s="114"/>
      <c r="AG146" s="114"/>
      <c r="AH146" s="114"/>
      <c r="AI146" s="114"/>
      <c r="AJ146" s="114"/>
      <c r="AK146" s="114"/>
      <c r="AL146" s="114"/>
      <c r="AM146" s="114"/>
      <c r="AN146" s="114"/>
      <c r="AO146" s="114"/>
      <c r="AP146" s="113"/>
      <c r="AQ146" s="113"/>
      <c r="AR146" s="113"/>
      <c r="AS146" s="113"/>
      <c r="AT146" s="113"/>
      <c r="AU146" s="113"/>
      <c r="AV146" s="113"/>
      <c r="AW146" s="113"/>
      <c r="AX146" s="113"/>
      <c r="AY146" s="113"/>
      <c r="AZ146" s="113"/>
      <c r="BA146" s="113"/>
      <c r="BB146" s="113"/>
      <c r="BC146" s="113"/>
      <c r="BD146" s="113"/>
      <c r="BE146" s="113"/>
      <c r="BF146" s="113"/>
      <c r="BG146" s="113"/>
      <c r="BH146" s="113"/>
      <c r="BI146" s="113"/>
      <c r="BJ146" s="113"/>
      <c r="BK146" s="113"/>
      <c r="BL146" s="113"/>
      <c r="BM146" s="113"/>
      <c r="BN146" s="113"/>
      <c r="BO146" s="113"/>
      <c r="BP146" s="113"/>
      <c r="BQ146" s="113"/>
      <c r="BR146" s="113"/>
      <c r="BS146" s="113"/>
      <c r="BT146" s="113"/>
      <c r="BU146" s="113"/>
      <c r="BV146" s="113"/>
      <c r="BW146" s="113"/>
      <c r="BX146" s="113"/>
      <c r="BY146" s="113"/>
      <c r="BZ146" s="113"/>
      <c r="CA146" s="113"/>
      <c r="CB146" s="113"/>
      <c r="CC146" s="113"/>
      <c r="CD146" s="113"/>
      <c r="CE146" s="113"/>
      <c r="CF146" s="113"/>
      <c r="CG146" s="113"/>
      <c r="CH146" s="113"/>
      <c r="CI146" s="113"/>
      <c r="CJ146" s="113"/>
      <c r="CK146" s="113"/>
      <c r="CL146" s="113"/>
      <c r="CM146" s="113"/>
      <c r="CN146" s="113"/>
      <c r="CO146" s="113"/>
      <c r="CP146" s="113"/>
      <c r="CQ146" s="113"/>
      <c r="CR146" s="113"/>
      <c r="CS146" s="113"/>
      <c r="CT146" s="113"/>
      <c r="CU146" s="113"/>
      <c r="CV146" s="113"/>
      <c r="CW146" s="113"/>
      <c r="CX146" s="113"/>
      <c r="CY146" s="113"/>
      <c r="CZ146" s="113"/>
      <c r="DA146" s="113"/>
      <c r="DB146" s="113"/>
      <c r="DC146" s="113"/>
      <c r="DD146" s="113"/>
      <c r="DE146" s="113"/>
      <c r="DF146" s="113"/>
      <c r="DG146" s="113"/>
      <c r="DH146" s="113"/>
      <c r="DI146" s="113"/>
      <c r="DJ146" s="113"/>
      <c r="DK146" s="113"/>
      <c r="DL146" s="113"/>
      <c r="DM146" s="113"/>
      <c r="DN146" s="113"/>
      <c r="DO146" s="113"/>
      <c r="DP146" s="113"/>
      <c r="DQ146" s="113"/>
      <c r="DR146" s="113"/>
      <c r="DS146" s="113"/>
      <c r="DT146" s="113"/>
      <c r="DU146" s="113"/>
      <c r="DV146" s="113"/>
      <c r="DW146" s="113"/>
      <c r="DX146" s="113"/>
      <c r="DY146" s="113"/>
      <c r="DZ146" s="113"/>
      <c r="EA146" s="113"/>
      <c r="EB146" s="113"/>
      <c r="EC146" s="113"/>
      <c r="ED146" s="113"/>
      <c r="EE146" s="113"/>
      <c r="EF146" s="113"/>
      <c r="EG146" s="113"/>
      <c r="EH146" s="113"/>
      <c r="EI146" s="113"/>
      <c r="EJ146" s="113"/>
      <c r="EK146" s="113"/>
      <c r="EL146" s="113"/>
      <c r="EM146" s="113"/>
      <c r="EN146" s="113"/>
      <c r="EO146" s="113"/>
      <c r="EP146" s="113"/>
      <c r="EQ146" s="113"/>
      <c r="ER146" s="113"/>
      <c r="ES146" s="113"/>
      <c r="ET146" s="113"/>
      <c r="EU146" s="113"/>
      <c r="EV146" s="113"/>
      <c r="EW146" s="113"/>
      <c r="EX146" s="113"/>
      <c r="EY146" s="113"/>
      <c r="EZ146" s="113"/>
      <c r="FA146" s="113"/>
      <c r="FB146" s="113"/>
      <c r="FC146" s="113"/>
      <c r="FD146" s="113"/>
      <c r="FE146" s="113"/>
      <c r="FF146" s="113"/>
      <c r="FG146" s="113"/>
      <c r="FH146" s="113"/>
      <c r="FI146" s="113"/>
      <c r="FJ146" s="113"/>
      <c r="FK146" s="113"/>
      <c r="FL146" s="113"/>
      <c r="FM146" s="113"/>
      <c r="FN146" s="113"/>
      <c r="FO146" s="113"/>
      <c r="FP146" s="113"/>
      <c r="FQ146" s="113"/>
      <c r="FR146" s="113"/>
      <c r="FS146" s="113"/>
      <c r="FT146" s="113"/>
      <c r="FU146" s="113"/>
      <c r="FV146" s="113"/>
      <c r="FW146" s="113"/>
      <c r="FX146" s="113"/>
      <c r="FY146" s="113"/>
      <c r="FZ146" s="113"/>
      <c r="GA146" s="113"/>
      <c r="GB146" s="113"/>
      <c r="GC146" s="113"/>
      <c r="GD146" s="113"/>
      <c r="GE146" s="113"/>
      <c r="GF146" s="113"/>
      <c r="GG146" s="113"/>
      <c r="GH146" s="113"/>
      <c r="GI146" s="113"/>
      <c r="GJ146" s="113"/>
      <c r="GK146" s="113"/>
      <c r="GL146" s="113"/>
      <c r="GM146" s="113"/>
      <c r="GN146" s="113"/>
      <c r="GO146" s="113"/>
      <c r="GP146" s="113"/>
      <c r="GQ146" s="113"/>
      <c r="GR146" s="113"/>
      <c r="GS146" s="113"/>
      <c r="GT146" s="113"/>
      <c r="GU146" s="113"/>
      <c r="GV146" s="113"/>
      <c r="GW146" s="113"/>
      <c r="GX146" s="113"/>
      <c r="GY146" s="113"/>
      <c r="GZ146" s="113"/>
      <c r="HA146" s="113"/>
      <c r="HB146" s="113"/>
      <c r="HC146" s="113"/>
      <c r="HD146" s="113"/>
      <c r="HE146" s="113"/>
      <c r="HF146" s="113"/>
      <c r="HG146" s="113"/>
      <c r="HH146" s="113"/>
      <c r="HI146" s="113"/>
      <c r="HJ146" s="113"/>
      <c r="HK146" s="113"/>
      <c r="HL146" s="113"/>
      <c r="HM146" s="113"/>
      <c r="HN146" s="113"/>
      <c r="HO146" s="113"/>
      <c r="HP146" s="113"/>
      <c r="HQ146" s="113"/>
      <c r="HR146" s="113"/>
      <c r="HS146" s="113"/>
      <c r="HT146" s="113"/>
      <c r="HU146" s="113"/>
      <c r="HV146" s="113"/>
      <c r="HW146" s="113"/>
    </row>
    <row r="147" spans="1:232" s="105" customFormat="1" ht="16.5" customHeight="1" thickBot="1">
      <c r="A147" s="267">
        <v>5</v>
      </c>
      <c r="B147" s="107"/>
      <c r="C147" s="69" t="s">
        <v>692</v>
      </c>
      <c r="D147" s="69"/>
      <c r="E147" s="69"/>
      <c r="I147" s="288" t="s">
        <v>677</v>
      </c>
      <c r="J147" s="289">
        <f>J136+J134</f>
        <v>9</v>
      </c>
      <c r="K147" s="289">
        <f t="shared" ref="K147:R148" si="9">K136+K134</f>
        <v>4</v>
      </c>
      <c r="L147" s="289">
        <f t="shared" si="9"/>
        <v>0</v>
      </c>
      <c r="M147" s="290">
        <f t="shared" si="9"/>
        <v>1</v>
      </c>
      <c r="N147" s="289">
        <f t="shared" si="9"/>
        <v>3</v>
      </c>
      <c r="O147" s="289">
        <f t="shared" si="9"/>
        <v>9</v>
      </c>
      <c r="P147" s="311">
        <f t="shared" si="9"/>
        <v>8</v>
      </c>
      <c r="Q147" s="289">
        <f t="shared" si="9"/>
        <v>1</v>
      </c>
      <c r="R147" s="289">
        <f t="shared" si="9"/>
        <v>4</v>
      </c>
      <c r="T147" s="279" t="s">
        <v>77</v>
      </c>
      <c r="U147" s="267" t="s">
        <v>678</v>
      </c>
      <c r="V147" s="105" t="s">
        <v>77</v>
      </c>
      <c r="AA147" s="113"/>
      <c r="AB147" s="113"/>
      <c r="AC147" s="113"/>
      <c r="AD147" s="113"/>
      <c r="AE147" s="114"/>
      <c r="AF147" s="114"/>
      <c r="AG147" s="114"/>
      <c r="AH147" s="114"/>
      <c r="AI147" s="114"/>
      <c r="AJ147" s="114"/>
      <c r="AK147" s="114"/>
      <c r="AL147" s="114"/>
      <c r="AM147" s="114"/>
      <c r="AN147" s="114"/>
      <c r="AO147" s="114"/>
      <c r="AP147" s="113"/>
      <c r="AQ147" s="113"/>
      <c r="AR147" s="113"/>
      <c r="AS147" s="113"/>
      <c r="AT147" s="113"/>
      <c r="AU147" s="113"/>
      <c r="AV147" s="113"/>
      <c r="AW147" s="113"/>
      <c r="AX147" s="113"/>
      <c r="AY147" s="113"/>
      <c r="AZ147" s="113"/>
      <c r="BA147" s="113"/>
      <c r="BB147" s="113"/>
      <c r="BC147" s="113"/>
      <c r="BD147" s="113"/>
      <c r="BE147" s="113"/>
      <c r="BF147" s="113"/>
      <c r="BG147" s="113"/>
      <c r="BH147" s="113"/>
      <c r="BI147" s="113"/>
      <c r="BJ147" s="113"/>
      <c r="BK147" s="113"/>
      <c r="BL147" s="113"/>
      <c r="BM147" s="113"/>
      <c r="BN147" s="113"/>
      <c r="BO147" s="113"/>
      <c r="BP147" s="113"/>
      <c r="BQ147" s="113"/>
      <c r="BR147" s="113"/>
      <c r="BS147" s="113"/>
      <c r="BT147" s="113"/>
      <c r="BU147" s="113"/>
      <c r="BV147" s="113"/>
      <c r="BW147" s="113"/>
      <c r="BX147" s="113"/>
      <c r="BY147" s="113"/>
      <c r="BZ147" s="113"/>
      <c r="CA147" s="113"/>
      <c r="CB147" s="113"/>
      <c r="CC147" s="113"/>
      <c r="CD147" s="113"/>
      <c r="CE147" s="113"/>
      <c r="CF147" s="113"/>
      <c r="CG147" s="113"/>
      <c r="CH147" s="113"/>
      <c r="CI147" s="113"/>
      <c r="CJ147" s="113"/>
      <c r="CK147" s="113"/>
      <c r="CL147" s="113"/>
      <c r="CM147" s="113"/>
      <c r="CN147" s="113"/>
      <c r="CO147" s="113"/>
      <c r="CP147" s="113"/>
      <c r="CQ147" s="113"/>
      <c r="CR147" s="113"/>
      <c r="CS147" s="113"/>
      <c r="CT147" s="113"/>
      <c r="CU147" s="113"/>
      <c r="CV147" s="113"/>
      <c r="CW147" s="113"/>
      <c r="CX147" s="113"/>
      <c r="CY147" s="113"/>
      <c r="CZ147" s="113"/>
      <c r="DA147" s="113"/>
      <c r="DB147" s="113"/>
      <c r="DC147" s="113"/>
      <c r="DD147" s="113"/>
      <c r="DE147" s="113"/>
      <c r="DF147" s="113"/>
      <c r="DG147" s="113"/>
      <c r="DH147" s="113"/>
      <c r="DI147" s="113"/>
      <c r="DJ147" s="113"/>
      <c r="DK147" s="113"/>
      <c r="DL147" s="113"/>
      <c r="DM147" s="113"/>
      <c r="DN147" s="113"/>
      <c r="DO147" s="113"/>
      <c r="DP147" s="113"/>
      <c r="DQ147" s="113"/>
      <c r="DR147" s="113"/>
      <c r="DS147" s="113"/>
      <c r="DT147" s="113"/>
      <c r="DU147" s="113"/>
      <c r="DV147" s="113"/>
      <c r="DW147" s="113"/>
      <c r="DX147" s="113"/>
      <c r="DY147" s="113"/>
      <c r="DZ147" s="113"/>
      <c r="EA147" s="113"/>
      <c r="EB147" s="113"/>
      <c r="EC147" s="113"/>
      <c r="ED147" s="113"/>
      <c r="EE147" s="113"/>
      <c r="EF147" s="113"/>
      <c r="EG147" s="113"/>
      <c r="EH147" s="113"/>
      <c r="EI147" s="113"/>
      <c r="EJ147" s="113"/>
      <c r="EK147" s="113"/>
      <c r="EL147" s="113"/>
      <c r="EM147" s="113"/>
      <c r="EN147" s="113"/>
      <c r="EO147" s="113"/>
      <c r="EP147" s="113"/>
      <c r="EQ147" s="113"/>
      <c r="ER147" s="113"/>
      <c r="ES147" s="113"/>
      <c r="ET147" s="113"/>
      <c r="EU147" s="113"/>
      <c r="EV147" s="113"/>
      <c r="EW147" s="113"/>
      <c r="EX147" s="113"/>
      <c r="EY147" s="113"/>
      <c r="EZ147" s="113"/>
      <c r="FA147" s="113"/>
      <c r="FB147" s="113"/>
      <c r="FC147" s="113"/>
      <c r="FD147" s="113"/>
      <c r="FE147" s="113"/>
      <c r="FF147" s="113"/>
      <c r="FG147" s="113"/>
      <c r="FH147" s="113"/>
      <c r="FI147" s="113"/>
      <c r="FJ147" s="113"/>
      <c r="FK147" s="113"/>
      <c r="FL147" s="113"/>
      <c r="FM147" s="113"/>
      <c r="FN147" s="113"/>
      <c r="FO147" s="113"/>
      <c r="FP147" s="113"/>
      <c r="FQ147" s="113"/>
      <c r="FR147" s="113"/>
      <c r="FS147" s="113"/>
      <c r="FT147" s="113"/>
      <c r="FU147" s="113"/>
      <c r="FV147" s="113"/>
      <c r="FW147" s="113"/>
      <c r="FX147" s="113"/>
      <c r="FY147" s="113"/>
      <c r="FZ147" s="113"/>
      <c r="GA147" s="113"/>
      <c r="GB147" s="113"/>
      <c r="GC147" s="113"/>
      <c r="GD147" s="113"/>
      <c r="GE147" s="113"/>
      <c r="GF147" s="113"/>
      <c r="GG147" s="113"/>
      <c r="GH147" s="113"/>
      <c r="GI147" s="113"/>
      <c r="GJ147" s="113"/>
      <c r="GK147" s="113"/>
      <c r="GL147" s="113"/>
      <c r="GM147" s="113"/>
      <c r="GN147" s="113"/>
      <c r="GO147" s="113"/>
      <c r="GP147" s="113"/>
      <c r="GQ147" s="113"/>
      <c r="GR147" s="113"/>
      <c r="GS147" s="113"/>
      <c r="GT147" s="113"/>
      <c r="GU147" s="113"/>
      <c r="GV147" s="113"/>
      <c r="GW147" s="113"/>
      <c r="GX147" s="113"/>
      <c r="GY147" s="113"/>
      <c r="GZ147" s="113"/>
      <c r="HA147" s="113"/>
      <c r="HB147" s="113"/>
      <c r="HC147" s="113"/>
      <c r="HD147" s="113"/>
      <c r="HE147" s="113"/>
      <c r="HF147" s="113"/>
      <c r="HG147" s="113"/>
      <c r="HH147" s="113"/>
      <c r="HI147" s="113"/>
      <c r="HJ147" s="113"/>
      <c r="HK147" s="113"/>
      <c r="HL147" s="113"/>
      <c r="HM147" s="113"/>
      <c r="HN147" s="113"/>
      <c r="HO147" s="113"/>
      <c r="HP147" s="113"/>
      <c r="HQ147" s="113"/>
      <c r="HR147" s="113"/>
      <c r="HS147" s="113"/>
      <c r="HT147" s="113"/>
      <c r="HU147" s="113"/>
      <c r="HV147" s="113"/>
      <c r="HW147" s="113"/>
    </row>
    <row r="148" spans="1:232" s="105" customFormat="1" ht="16.5" customHeight="1" thickBot="1">
      <c r="A148" s="102"/>
      <c r="B148" s="103"/>
      <c r="C148" s="69"/>
      <c r="D148" s="69"/>
      <c r="E148" s="69"/>
      <c r="F148" s="107"/>
      <c r="G148" s="131"/>
      <c r="H148" s="257"/>
      <c r="I148" s="282" t="s">
        <v>679</v>
      </c>
      <c r="J148" s="284">
        <f>J137+J135</f>
        <v>5</v>
      </c>
      <c r="K148" s="284">
        <f t="shared" si="9"/>
        <v>2</v>
      </c>
      <c r="L148" s="286">
        <f t="shared" si="9"/>
        <v>10</v>
      </c>
      <c r="M148" s="287">
        <f t="shared" si="9"/>
        <v>13</v>
      </c>
      <c r="N148" s="305">
        <f t="shared" si="9"/>
        <v>2</v>
      </c>
      <c r="O148" s="284">
        <f t="shared" si="9"/>
        <v>1</v>
      </c>
      <c r="P148" s="284">
        <f t="shared" si="9"/>
        <v>6</v>
      </c>
      <c r="Q148" s="284">
        <f t="shared" si="9"/>
        <v>1</v>
      </c>
      <c r="R148" s="284">
        <f t="shared" si="9"/>
        <v>2</v>
      </c>
      <c r="T148" s="279">
        <f>13/24</f>
        <v>0.54166666666666663</v>
      </c>
      <c r="U148" s="267" t="s">
        <v>680</v>
      </c>
      <c r="V148" s="119" t="s">
        <v>682</v>
      </c>
      <c r="AA148" s="113"/>
      <c r="AB148" s="113"/>
      <c r="AC148" s="113"/>
      <c r="AD148" s="113"/>
      <c r="AE148" s="114"/>
      <c r="AF148" s="114"/>
      <c r="AG148" s="114"/>
      <c r="AH148" s="114"/>
      <c r="AI148" s="114"/>
      <c r="AJ148" s="114"/>
      <c r="AK148" s="114"/>
      <c r="AL148" s="114"/>
      <c r="AM148" s="114"/>
      <c r="AN148" s="114"/>
      <c r="AO148" s="114"/>
      <c r="AP148" s="113"/>
      <c r="AQ148" s="113"/>
      <c r="AR148" s="113"/>
      <c r="AS148" s="113"/>
      <c r="AT148" s="113"/>
      <c r="AU148" s="113"/>
      <c r="AV148" s="113"/>
      <c r="AW148" s="113"/>
      <c r="AX148" s="113"/>
      <c r="AY148" s="113"/>
      <c r="AZ148" s="113"/>
      <c r="BA148" s="113"/>
      <c r="BB148" s="113"/>
      <c r="BC148" s="113"/>
      <c r="BD148" s="113"/>
      <c r="BE148" s="113"/>
      <c r="BF148" s="113"/>
      <c r="BG148" s="113"/>
      <c r="BH148" s="113"/>
      <c r="BI148" s="113"/>
      <c r="BJ148" s="113"/>
      <c r="BK148" s="113"/>
      <c r="BL148" s="113"/>
      <c r="BM148" s="113"/>
      <c r="BN148" s="113"/>
      <c r="BO148" s="113"/>
      <c r="BP148" s="113"/>
      <c r="BQ148" s="113"/>
      <c r="BR148" s="113"/>
      <c r="BS148" s="113"/>
      <c r="BT148" s="113"/>
      <c r="BU148" s="113"/>
      <c r="BV148" s="113"/>
      <c r="BW148" s="113"/>
      <c r="BX148" s="113"/>
      <c r="BY148" s="113"/>
      <c r="BZ148" s="113"/>
      <c r="CA148" s="113"/>
      <c r="CB148" s="113"/>
      <c r="CC148" s="113"/>
      <c r="CD148" s="113"/>
      <c r="CE148" s="113"/>
      <c r="CF148" s="113"/>
      <c r="CG148" s="113"/>
      <c r="CH148" s="113"/>
      <c r="CI148" s="113"/>
      <c r="CJ148" s="113"/>
      <c r="CK148" s="113"/>
      <c r="CL148" s="113"/>
      <c r="CM148" s="113"/>
      <c r="CN148" s="113"/>
      <c r="CO148" s="113"/>
      <c r="CP148" s="113"/>
      <c r="CQ148" s="113"/>
      <c r="CR148" s="113"/>
      <c r="CS148" s="113"/>
      <c r="CT148" s="113"/>
      <c r="CU148" s="113"/>
      <c r="CV148" s="113"/>
      <c r="CW148" s="113"/>
      <c r="CX148" s="113"/>
      <c r="CY148" s="113"/>
      <c r="CZ148" s="113"/>
      <c r="DA148" s="113"/>
      <c r="DB148" s="113"/>
      <c r="DC148" s="113"/>
      <c r="DD148" s="113"/>
      <c r="DE148" s="113"/>
      <c r="DF148" s="113"/>
      <c r="DG148" s="113"/>
      <c r="DH148" s="113"/>
      <c r="DI148" s="113"/>
      <c r="DJ148" s="113"/>
      <c r="DK148" s="113"/>
      <c r="DL148" s="113"/>
      <c r="DM148" s="113"/>
      <c r="DN148" s="113"/>
      <c r="DO148" s="113"/>
      <c r="DP148" s="113"/>
      <c r="DQ148" s="113"/>
      <c r="DR148" s="113"/>
      <c r="DS148" s="113"/>
      <c r="DT148" s="113"/>
      <c r="DU148" s="113"/>
      <c r="DV148" s="113"/>
      <c r="DW148" s="113"/>
      <c r="DX148" s="113"/>
      <c r="DY148" s="113"/>
      <c r="DZ148" s="113"/>
      <c r="EA148" s="113"/>
      <c r="EB148" s="113"/>
      <c r="EC148" s="113"/>
      <c r="ED148" s="113"/>
      <c r="EE148" s="113"/>
      <c r="EF148" s="113"/>
      <c r="EG148" s="113"/>
      <c r="EH148" s="113"/>
      <c r="EI148" s="113"/>
      <c r="EJ148" s="113"/>
      <c r="EK148" s="113"/>
      <c r="EL148" s="113"/>
      <c r="EM148" s="113"/>
      <c r="EN148" s="113"/>
      <c r="EO148" s="113"/>
      <c r="EP148" s="113"/>
      <c r="EQ148" s="113"/>
      <c r="ER148" s="113"/>
      <c r="ES148" s="113"/>
      <c r="ET148" s="113"/>
      <c r="EU148" s="113"/>
      <c r="EV148" s="113"/>
      <c r="EW148" s="113"/>
      <c r="EX148" s="113"/>
      <c r="EY148" s="113"/>
      <c r="EZ148" s="113"/>
      <c r="FA148" s="113"/>
      <c r="FB148" s="113"/>
      <c r="FC148" s="113"/>
      <c r="FD148" s="113"/>
      <c r="FE148" s="113"/>
      <c r="FF148" s="113"/>
      <c r="FG148" s="113"/>
      <c r="FH148" s="113"/>
      <c r="FI148" s="113"/>
      <c r="FJ148" s="113"/>
      <c r="FK148" s="113"/>
      <c r="FL148" s="113"/>
      <c r="FM148" s="113"/>
      <c r="FN148" s="113"/>
      <c r="FO148" s="113"/>
      <c r="FP148" s="113"/>
      <c r="FQ148" s="113"/>
      <c r="FR148" s="113"/>
      <c r="FS148" s="113"/>
      <c r="FT148" s="113"/>
      <c r="FU148" s="113"/>
      <c r="FV148" s="113"/>
      <c r="FW148" s="113"/>
      <c r="FX148" s="113"/>
      <c r="FY148" s="113"/>
      <c r="FZ148" s="113"/>
      <c r="GA148" s="113"/>
      <c r="GB148" s="113"/>
      <c r="GC148" s="113"/>
      <c r="GD148" s="113"/>
      <c r="GE148" s="113"/>
      <c r="GF148" s="113"/>
      <c r="GG148" s="113"/>
      <c r="GH148" s="113"/>
      <c r="GI148" s="113"/>
      <c r="GJ148" s="113"/>
      <c r="GK148" s="113"/>
      <c r="GL148" s="113"/>
      <c r="GM148" s="113"/>
      <c r="GN148" s="113"/>
      <c r="GO148" s="113"/>
      <c r="GP148" s="113"/>
      <c r="GQ148" s="113"/>
      <c r="GR148" s="113"/>
      <c r="GS148" s="113"/>
      <c r="GT148" s="113"/>
      <c r="GU148" s="113"/>
      <c r="GV148" s="113"/>
      <c r="GW148" s="113"/>
      <c r="GX148" s="113"/>
      <c r="GY148" s="113"/>
      <c r="GZ148" s="113"/>
      <c r="HA148" s="113"/>
      <c r="HB148" s="113"/>
      <c r="HC148" s="113"/>
      <c r="HD148" s="113"/>
      <c r="HE148" s="113"/>
      <c r="HF148" s="113"/>
      <c r="HG148" s="113"/>
      <c r="HH148" s="113"/>
      <c r="HI148" s="113"/>
      <c r="HJ148" s="113"/>
      <c r="HK148" s="113"/>
      <c r="HL148" s="113"/>
      <c r="HM148" s="113"/>
      <c r="HN148" s="113"/>
      <c r="HO148" s="113"/>
      <c r="HP148" s="113"/>
      <c r="HQ148" s="113"/>
      <c r="HR148" s="113"/>
      <c r="HS148" s="113"/>
      <c r="HT148" s="113"/>
      <c r="HU148" s="113"/>
      <c r="HV148" s="113"/>
      <c r="HW148" s="113"/>
    </row>
    <row r="149" spans="1:232" s="105" customFormat="1" ht="12.75" customHeight="1">
      <c r="A149" s="102"/>
      <c r="B149" s="103"/>
      <c r="C149" s="104"/>
      <c r="E149" s="106"/>
      <c r="F149" s="107"/>
      <c r="G149" s="131"/>
      <c r="H149" s="257"/>
      <c r="I149" s="113"/>
      <c r="T149" s="119"/>
      <c r="AA149" s="113"/>
      <c r="AB149" s="113"/>
      <c r="AC149" s="113"/>
      <c r="AD149" s="113"/>
      <c r="AE149" s="114"/>
      <c r="AF149" s="114"/>
      <c r="AG149" s="114"/>
      <c r="AH149" s="114"/>
      <c r="AI149" s="114"/>
      <c r="AJ149" s="114"/>
      <c r="AK149" s="114"/>
      <c r="AL149" s="114"/>
      <c r="AM149" s="114"/>
      <c r="AN149" s="114"/>
      <c r="AO149" s="114"/>
      <c r="AP149" s="113"/>
      <c r="AQ149" s="113"/>
      <c r="AR149" s="113"/>
      <c r="AS149" s="113"/>
      <c r="AT149" s="113"/>
      <c r="AU149" s="113"/>
      <c r="AV149" s="113"/>
      <c r="AW149" s="113"/>
      <c r="AX149" s="113"/>
      <c r="AY149" s="113"/>
      <c r="AZ149" s="113"/>
      <c r="BA149" s="113"/>
      <c r="BB149" s="113"/>
      <c r="BC149" s="113"/>
      <c r="BD149" s="113"/>
      <c r="BE149" s="113"/>
      <c r="BF149" s="113"/>
      <c r="BG149" s="113"/>
      <c r="BH149" s="113"/>
      <c r="BI149" s="113"/>
      <c r="BJ149" s="113"/>
      <c r="BK149" s="113"/>
      <c r="BL149" s="113"/>
      <c r="BM149" s="113"/>
      <c r="BN149" s="113"/>
      <c r="BO149" s="113"/>
      <c r="BP149" s="113"/>
      <c r="BQ149" s="113"/>
      <c r="BR149" s="113"/>
      <c r="BS149" s="113"/>
      <c r="BT149" s="113"/>
      <c r="BU149" s="113"/>
      <c r="BV149" s="113"/>
      <c r="BW149" s="113"/>
      <c r="BX149" s="113"/>
      <c r="BY149" s="113"/>
      <c r="BZ149" s="113"/>
      <c r="CA149" s="113"/>
      <c r="CB149" s="113"/>
      <c r="CC149" s="113"/>
      <c r="CD149" s="113"/>
      <c r="CE149" s="113"/>
      <c r="CF149" s="113"/>
      <c r="CG149" s="113"/>
      <c r="CH149" s="113"/>
      <c r="CI149" s="113"/>
      <c r="CJ149" s="113"/>
      <c r="CK149" s="113"/>
      <c r="CL149" s="113"/>
      <c r="CM149" s="113"/>
      <c r="CN149" s="113"/>
      <c r="CO149" s="113"/>
      <c r="CP149" s="113"/>
      <c r="CQ149" s="113"/>
      <c r="CR149" s="113"/>
      <c r="CS149" s="113"/>
      <c r="CT149" s="113"/>
      <c r="CU149" s="113"/>
      <c r="CV149" s="113"/>
      <c r="CW149" s="113"/>
      <c r="CX149" s="113"/>
      <c r="CY149" s="113"/>
      <c r="CZ149" s="113"/>
      <c r="DA149" s="113"/>
      <c r="DB149" s="113"/>
      <c r="DC149" s="113"/>
      <c r="DD149" s="113"/>
      <c r="DE149" s="113"/>
      <c r="DF149" s="113"/>
      <c r="DG149" s="113"/>
      <c r="DH149" s="113"/>
      <c r="DI149" s="113"/>
      <c r="DJ149" s="113"/>
      <c r="DK149" s="113"/>
      <c r="DL149" s="113"/>
      <c r="DM149" s="113"/>
      <c r="DN149" s="113"/>
      <c r="DO149" s="113"/>
      <c r="DP149" s="113"/>
      <c r="DQ149" s="113"/>
      <c r="DR149" s="113"/>
      <c r="DS149" s="113"/>
      <c r="DT149" s="113"/>
      <c r="DU149" s="113"/>
      <c r="DV149" s="113"/>
      <c r="DW149" s="113"/>
      <c r="DX149" s="113"/>
      <c r="DY149" s="113"/>
      <c r="DZ149" s="113"/>
      <c r="EA149" s="113"/>
      <c r="EB149" s="113"/>
      <c r="EC149" s="113"/>
      <c r="ED149" s="113"/>
      <c r="EE149" s="113"/>
      <c r="EF149" s="113"/>
      <c r="EG149" s="113"/>
      <c r="EH149" s="113"/>
      <c r="EI149" s="113"/>
      <c r="EJ149" s="113"/>
      <c r="EK149" s="113"/>
      <c r="EL149" s="113"/>
      <c r="EM149" s="113"/>
      <c r="EN149" s="113"/>
      <c r="EO149" s="113"/>
      <c r="EP149" s="113"/>
      <c r="EQ149" s="113"/>
      <c r="ER149" s="113"/>
      <c r="ES149" s="113"/>
      <c r="ET149" s="113"/>
      <c r="EU149" s="113"/>
      <c r="EV149" s="113"/>
      <c r="EW149" s="113"/>
      <c r="EX149" s="113"/>
      <c r="EY149" s="113"/>
      <c r="EZ149" s="113"/>
      <c r="FA149" s="113"/>
      <c r="FB149" s="113"/>
      <c r="FC149" s="113"/>
      <c r="FD149" s="113"/>
      <c r="FE149" s="113"/>
      <c r="FF149" s="113"/>
      <c r="FG149" s="113"/>
      <c r="FH149" s="113"/>
      <c r="FI149" s="113"/>
      <c r="FJ149" s="113"/>
      <c r="FK149" s="113"/>
      <c r="FL149" s="113"/>
      <c r="FM149" s="113"/>
      <c r="FN149" s="113"/>
      <c r="FO149" s="113"/>
      <c r="FP149" s="113"/>
      <c r="FQ149" s="113"/>
      <c r="FR149" s="113"/>
      <c r="FS149" s="113"/>
      <c r="FT149" s="113"/>
      <c r="FU149" s="113"/>
      <c r="FV149" s="113"/>
      <c r="FW149" s="113"/>
      <c r="FX149" s="113"/>
      <c r="FY149" s="113"/>
      <c r="FZ149" s="113"/>
      <c r="GA149" s="113"/>
      <c r="GB149" s="113"/>
      <c r="GC149" s="113"/>
      <c r="GD149" s="113"/>
      <c r="GE149" s="113"/>
      <c r="GF149" s="113"/>
      <c r="GG149" s="113"/>
      <c r="GH149" s="113"/>
      <c r="GI149" s="113"/>
      <c r="GJ149" s="113"/>
      <c r="GK149" s="113"/>
      <c r="GL149" s="113"/>
      <c r="GM149" s="113"/>
      <c r="GN149" s="113"/>
      <c r="GO149" s="113"/>
      <c r="GP149" s="113"/>
      <c r="GQ149" s="113"/>
      <c r="GR149" s="113"/>
      <c r="GS149" s="113"/>
      <c r="GT149" s="113"/>
      <c r="GU149" s="113"/>
      <c r="GV149" s="113"/>
      <c r="GW149" s="113"/>
      <c r="GX149" s="113"/>
      <c r="GY149" s="113"/>
      <c r="GZ149" s="113"/>
      <c r="HA149" s="113"/>
      <c r="HB149" s="113"/>
      <c r="HC149" s="113"/>
      <c r="HD149" s="113"/>
      <c r="HE149" s="113"/>
      <c r="HF149" s="113"/>
      <c r="HG149" s="113"/>
      <c r="HH149" s="113"/>
      <c r="HI149" s="113"/>
      <c r="HJ149" s="113"/>
      <c r="HK149" s="113"/>
      <c r="HL149" s="113"/>
      <c r="HM149" s="113"/>
      <c r="HN149" s="113"/>
      <c r="HO149" s="113"/>
      <c r="HP149" s="113"/>
      <c r="HQ149" s="113"/>
      <c r="HR149" s="113"/>
      <c r="HS149" s="113"/>
      <c r="HT149" s="113"/>
      <c r="HU149" s="113"/>
      <c r="HV149" s="113"/>
      <c r="HW149" s="113"/>
    </row>
    <row r="150" spans="1:232" s="105" customFormat="1" ht="12.75" customHeight="1">
      <c r="A150" s="102"/>
      <c r="B150" s="103"/>
      <c r="C150" s="104"/>
      <c r="E150" s="106"/>
      <c r="F150" s="107"/>
      <c r="G150" s="131"/>
      <c r="H150" s="257"/>
      <c r="I150" s="113"/>
      <c r="T150" s="119"/>
      <c r="AA150" s="113"/>
      <c r="AB150" s="113"/>
      <c r="AC150" s="113"/>
      <c r="AD150" s="113"/>
      <c r="AE150" s="114"/>
      <c r="AF150" s="114"/>
      <c r="AG150" s="114"/>
      <c r="AH150" s="114"/>
      <c r="AI150" s="114"/>
      <c r="AJ150" s="114"/>
      <c r="AK150" s="114"/>
      <c r="AL150" s="114"/>
      <c r="AM150" s="114"/>
      <c r="AN150" s="114"/>
      <c r="AO150" s="114"/>
      <c r="AP150" s="113"/>
      <c r="AQ150" s="113"/>
      <c r="AR150" s="113"/>
      <c r="AS150" s="113"/>
      <c r="AT150" s="113"/>
      <c r="AU150" s="113"/>
      <c r="AV150" s="113"/>
      <c r="AW150" s="113"/>
      <c r="AX150" s="113"/>
      <c r="AY150" s="113"/>
      <c r="AZ150" s="113"/>
      <c r="BA150" s="113"/>
      <c r="BB150" s="113"/>
      <c r="BC150" s="113"/>
      <c r="BD150" s="113"/>
      <c r="BE150" s="113"/>
      <c r="BF150" s="113"/>
      <c r="BG150" s="113"/>
      <c r="BH150" s="113"/>
      <c r="BI150" s="113"/>
      <c r="BJ150" s="113"/>
      <c r="BK150" s="113"/>
      <c r="BL150" s="113"/>
      <c r="BM150" s="113"/>
      <c r="BN150" s="113"/>
      <c r="BO150" s="113"/>
      <c r="BP150" s="113"/>
      <c r="BQ150" s="113"/>
      <c r="BR150" s="113"/>
      <c r="BS150" s="113"/>
      <c r="BT150" s="113"/>
      <c r="BU150" s="113"/>
      <c r="BV150" s="113"/>
      <c r="BW150" s="113"/>
      <c r="BX150" s="113"/>
      <c r="BY150" s="113"/>
      <c r="BZ150" s="113"/>
      <c r="CA150" s="113"/>
      <c r="CB150" s="113"/>
      <c r="CC150" s="113"/>
      <c r="CD150" s="113"/>
      <c r="CE150" s="113"/>
      <c r="CF150" s="113"/>
      <c r="CG150" s="113"/>
      <c r="CH150" s="113"/>
      <c r="CI150" s="113"/>
      <c r="CJ150" s="113"/>
      <c r="CK150" s="113"/>
      <c r="CL150" s="113"/>
      <c r="CM150" s="113"/>
      <c r="CN150" s="113"/>
      <c r="CO150" s="113"/>
      <c r="CP150" s="113"/>
      <c r="CQ150" s="113"/>
      <c r="CR150" s="113"/>
      <c r="CS150" s="113"/>
      <c r="CT150" s="113"/>
      <c r="CU150" s="113"/>
      <c r="CV150" s="113"/>
      <c r="CW150" s="113"/>
      <c r="CX150" s="113"/>
      <c r="CY150" s="113"/>
      <c r="CZ150" s="113"/>
      <c r="DA150" s="113"/>
      <c r="DB150" s="113"/>
      <c r="DC150" s="113"/>
      <c r="DD150" s="113"/>
      <c r="DE150" s="113"/>
      <c r="DF150" s="113"/>
      <c r="DG150" s="113"/>
      <c r="DH150" s="113"/>
      <c r="DI150" s="113"/>
      <c r="DJ150" s="113"/>
      <c r="DK150" s="113"/>
      <c r="DL150" s="113"/>
      <c r="DM150" s="113"/>
      <c r="DN150" s="113"/>
      <c r="DO150" s="113"/>
      <c r="DP150" s="113"/>
      <c r="DQ150" s="113"/>
      <c r="DR150" s="113"/>
      <c r="DS150" s="113"/>
      <c r="DT150" s="113"/>
      <c r="DU150" s="113"/>
      <c r="DV150" s="113"/>
      <c r="DW150" s="113"/>
      <c r="DX150" s="113"/>
      <c r="DY150" s="113"/>
      <c r="DZ150" s="113"/>
      <c r="EA150" s="113"/>
      <c r="EB150" s="113"/>
      <c r="EC150" s="113"/>
      <c r="ED150" s="113"/>
      <c r="EE150" s="113"/>
      <c r="EF150" s="113"/>
      <c r="EG150" s="113"/>
      <c r="EH150" s="113"/>
      <c r="EI150" s="113"/>
      <c r="EJ150" s="113"/>
      <c r="EK150" s="113"/>
      <c r="EL150" s="113"/>
      <c r="EM150" s="113"/>
      <c r="EN150" s="113"/>
      <c r="EO150" s="113"/>
      <c r="EP150" s="113"/>
      <c r="EQ150" s="113"/>
      <c r="ER150" s="113"/>
      <c r="ES150" s="113"/>
      <c r="ET150" s="113"/>
      <c r="EU150" s="113"/>
      <c r="EV150" s="113"/>
      <c r="EW150" s="113"/>
      <c r="EX150" s="113"/>
      <c r="EY150" s="113"/>
      <c r="EZ150" s="113"/>
      <c r="FA150" s="113"/>
      <c r="FB150" s="113"/>
      <c r="FC150" s="113"/>
      <c r="FD150" s="113"/>
      <c r="FE150" s="113"/>
      <c r="FF150" s="113"/>
      <c r="FG150" s="113"/>
      <c r="FH150" s="113"/>
      <c r="FI150" s="113"/>
      <c r="FJ150" s="113"/>
      <c r="FK150" s="113"/>
      <c r="FL150" s="113"/>
      <c r="FM150" s="113"/>
      <c r="FN150" s="113"/>
      <c r="FO150" s="113"/>
      <c r="FP150" s="113"/>
      <c r="FQ150" s="113"/>
      <c r="FR150" s="113"/>
      <c r="FS150" s="113"/>
      <c r="FT150" s="113"/>
      <c r="FU150" s="113"/>
      <c r="FV150" s="113"/>
      <c r="FW150" s="113"/>
      <c r="FX150" s="113"/>
      <c r="FY150" s="113"/>
      <c r="FZ150" s="113"/>
      <c r="GA150" s="113"/>
      <c r="GB150" s="113"/>
      <c r="GC150" s="113"/>
      <c r="GD150" s="113"/>
      <c r="GE150" s="113"/>
      <c r="GF150" s="113"/>
      <c r="GG150" s="113"/>
      <c r="GH150" s="113"/>
      <c r="GI150" s="113"/>
      <c r="GJ150" s="113"/>
      <c r="GK150" s="113"/>
      <c r="GL150" s="113"/>
      <c r="GM150" s="113"/>
      <c r="GN150" s="113"/>
      <c r="GO150" s="113"/>
      <c r="GP150" s="113"/>
      <c r="GQ150" s="113"/>
      <c r="GR150" s="113"/>
      <c r="GS150" s="113"/>
      <c r="GT150" s="113"/>
      <c r="GU150" s="113"/>
      <c r="GV150" s="113"/>
      <c r="GW150" s="113"/>
      <c r="GX150" s="113"/>
      <c r="GY150" s="113"/>
      <c r="GZ150" s="113"/>
      <c r="HA150" s="113"/>
      <c r="HB150" s="113"/>
      <c r="HC150" s="113"/>
      <c r="HD150" s="113"/>
      <c r="HE150" s="113"/>
      <c r="HF150" s="113"/>
      <c r="HG150" s="113"/>
      <c r="HH150" s="113"/>
      <c r="HI150" s="113"/>
      <c r="HJ150" s="113"/>
      <c r="HK150" s="113"/>
      <c r="HL150" s="113"/>
      <c r="HM150" s="113"/>
      <c r="HN150" s="113"/>
      <c r="HO150" s="113"/>
      <c r="HP150" s="113"/>
      <c r="HQ150" s="113"/>
      <c r="HR150" s="113"/>
      <c r="HS150" s="113"/>
      <c r="HT150" s="113"/>
      <c r="HU150" s="113"/>
      <c r="HV150" s="113"/>
      <c r="HW150" s="113"/>
    </row>
    <row r="151" spans="1:232" s="105" customFormat="1">
      <c r="A151" s="102"/>
      <c r="B151" s="103"/>
      <c r="C151" s="104"/>
      <c r="E151" s="106"/>
      <c r="F151" s="107"/>
      <c r="G151" s="131"/>
      <c r="H151" s="257"/>
      <c r="I151" s="113"/>
      <c r="T151" s="119"/>
      <c r="AA151" s="113"/>
      <c r="AB151" s="113"/>
      <c r="AC151" s="113"/>
      <c r="AD151" s="113"/>
      <c r="AE151" s="114"/>
      <c r="AF151" s="114"/>
      <c r="AG151" s="114"/>
      <c r="AH151" s="114"/>
      <c r="AI151" s="114"/>
      <c r="AJ151" s="114"/>
      <c r="AK151" s="114"/>
      <c r="AL151" s="114"/>
      <c r="AM151" s="114"/>
      <c r="AN151" s="114"/>
      <c r="AO151" s="114"/>
      <c r="AP151" s="113"/>
      <c r="AQ151" s="113"/>
      <c r="AR151" s="113"/>
      <c r="AS151" s="113"/>
      <c r="AT151" s="113"/>
      <c r="AU151" s="113"/>
      <c r="AV151" s="113"/>
      <c r="AW151" s="113"/>
      <c r="AX151" s="113"/>
      <c r="AY151" s="113"/>
      <c r="AZ151" s="113"/>
      <c r="BA151" s="113"/>
      <c r="BB151" s="113"/>
      <c r="BC151" s="113"/>
      <c r="BD151" s="113"/>
      <c r="BE151" s="113"/>
      <c r="BF151" s="113"/>
      <c r="BG151" s="113"/>
      <c r="BH151" s="113"/>
      <c r="BI151" s="113"/>
      <c r="BJ151" s="113"/>
      <c r="BK151" s="113"/>
      <c r="BL151" s="113"/>
      <c r="BM151" s="113"/>
      <c r="BN151" s="113"/>
      <c r="BO151" s="113"/>
      <c r="BP151" s="113"/>
      <c r="BQ151" s="113"/>
      <c r="BR151" s="113"/>
      <c r="BS151" s="113"/>
      <c r="BT151" s="113"/>
      <c r="BU151" s="113"/>
      <c r="BV151" s="113"/>
      <c r="BW151" s="113"/>
      <c r="BX151" s="113"/>
      <c r="BY151" s="113"/>
      <c r="BZ151" s="113"/>
      <c r="CA151" s="113"/>
      <c r="CB151" s="113"/>
      <c r="CC151" s="113"/>
      <c r="CD151" s="113"/>
      <c r="CE151" s="113"/>
      <c r="CF151" s="113"/>
      <c r="CG151" s="113"/>
      <c r="CH151" s="113"/>
      <c r="CI151" s="113"/>
      <c r="CJ151" s="113"/>
      <c r="CK151" s="113"/>
      <c r="CL151" s="113"/>
      <c r="CM151" s="113"/>
      <c r="CN151" s="113"/>
      <c r="CO151" s="113"/>
      <c r="CP151" s="113"/>
      <c r="CQ151" s="113"/>
      <c r="CR151" s="113"/>
      <c r="CS151" s="113"/>
      <c r="CT151" s="113"/>
      <c r="CU151" s="113"/>
      <c r="CV151" s="113"/>
      <c r="CW151" s="113"/>
      <c r="CX151" s="113"/>
      <c r="CY151" s="113"/>
      <c r="CZ151" s="113"/>
      <c r="DA151" s="113"/>
      <c r="DB151" s="113"/>
      <c r="DC151" s="113"/>
      <c r="DD151" s="113"/>
      <c r="DE151" s="113"/>
      <c r="DF151" s="113"/>
      <c r="DG151" s="113"/>
      <c r="DH151" s="113"/>
      <c r="DI151" s="113"/>
      <c r="DJ151" s="113"/>
      <c r="DK151" s="113"/>
      <c r="DL151" s="113"/>
      <c r="DM151" s="113"/>
      <c r="DN151" s="113"/>
      <c r="DO151" s="113"/>
      <c r="DP151" s="113"/>
      <c r="DQ151" s="113"/>
      <c r="DR151" s="113"/>
      <c r="DS151" s="113"/>
      <c r="DT151" s="113"/>
      <c r="DU151" s="113"/>
      <c r="DV151" s="113"/>
      <c r="DW151" s="113"/>
      <c r="DX151" s="113"/>
      <c r="DY151" s="113"/>
      <c r="DZ151" s="113"/>
      <c r="EA151" s="113"/>
      <c r="EB151" s="113"/>
      <c r="EC151" s="113"/>
      <c r="ED151" s="113"/>
      <c r="EE151" s="113"/>
      <c r="EF151" s="113"/>
      <c r="EG151" s="113"/>
      <c r="EH151" s="113"/>
      <c r="EI151" s="113"/>
      <c r="EJ151" s="113"/>
      <c r="EK151" s="113"/>
      <c r="EL151" s="113"/>
      <c r="EM151" s="113"/>
      <c r="EN151" s="113"/>
      <c r="EO151" s="113"/>
      <c r="EP151" s="113"/>
      <c r="EQ151" s="113"/>
      <c r="ER151" s="113"/>
      <c r="ES151" s="113"/>
      <c r="ET151" s="113"/>
      <c r="EU151" s="113"/>
      <c r="EV151" s="113"/>
      <c r="EW151" s="113"/>
      <c r="EX151" s="113"/>
      <c r="EY151" s="113"/>
      <c r="EZ151" s="113"/>
      <c r="FA151" s="113"/>
      <c r="FB151" s="113"/>
      <c r="FC151" s="113"/>
      <c r="FD151" s="113"/>
      <c r="FE151" s="113"/>
      <c r="FF151" s="113"/>
      <c r="FG151" s="113"/>
      <c r="FH151" s="113"/>
      <c r="FI151" s="113"/>
      <c r="FJ151" s="113"/>
      <c r="FK151" s="113"/>
      <c r="FL151" s="113"/>
      <c r="FM151" s="113"/>
      <c r="FN151" s="113"/>
      <c r="FO151" s="113"/>
      <c r="FP151" s="113"/>
      <c r="FQ151" s="113"/>
      <c r="FR151" s="113"/>
      <c r="FS151" s="113"/>
      <c r="FT151" s="113"/>
      <c r="FU151" s="113"/>
      <c r="FV151" s="113"/>
      <c r="FW151" s="113"/>
      <c r="FX151" s="113"/>
      <c r="FY151" s="113"/>
      <c r="FZ151" s="113"/>
      <c r="GA151" s="113"/>
      <c r="GB151" s="113"/>
      <c r="GC151" s="113"/>
      <c r="GD151" s="113"/>
      <c r="GE151" s="113"/>
      <c r="GF151" s="113"/>
      <c r="GG151" s="113"/>
      <c r="GH151" s="113"/>
      <c r="GI151" s="113"/>
      <c r="GJ151" s="113"/>
      <c r="GK151" s="113"/>
      <c r="GL151" s="113"/>
      <c r="GM151" s="113"/>
      <c r="GN151" s="113"/>
      <c r="GO151" s="113"/>
      <c r="GP151" s="113"/>
      <c r="GQ151" s="113"/>
      <c r="GR151" s="113"/>
      <c r="GS151" s="113"/>
      <c r="GT151" s="113"/>
      <c r="GU151" s="113"/>
      <c r="GV151" s="113"/>
      <c r="GW151" s="113"/>
      <c r="GX151" s="113"/>
      <c r="GY151" s="113"/>
      <c r="GZ151" s="113"/>
      <c r="HA151" s="113"/>
      <c r="HB151" s="113"/>
      <c r="HC151" s="113"/>
      <c r="HD151" s="113"/>
      <c r="HE151" s="113"/>
      <c r="HF151" s="113"/>
      <c r="HG151" s="113"/>
      <c r="HH151" s="113"/>
      <c r="HI151" s="113"/>
      <c r="HJ151" s="113"/>
      <c r="HK151" s="113"/>
      <c r="HL151" s="113"/>
      <c r="HM151" s="113"/>
      <c r="HN151" s="113"/>
      <c r="HO151" s="113"/>
      <c r="HP151" s="113"/>
      <c r="HQ151" s="113"/>
      <c r="HR151" s="113"/>
      <c r="HS151" s="113"/>
      <c r="HT151" s="113"/>
      <c r="HU151" s="113"/>
      <c r="HV151" s="113"/>
      <c r="HW151" s="113"/>
    </row>
    <row r="152" spans="1:232" s="105" customFormat="1">
      <c r="A152" s="102"/>
      <c r="B152" s="103"/>
      <c r="C152" s="104"/>
      <c r="E152" s="106"/>
      <c r="F152" s="107"/>
      <c r="G152" s="131"/>
      <c r="H152" s="257"/>
      <c r="I152" s="113"/>
      <c r="T152" s="119"/>
      <c r="AA152" s="107"/>
      <c r="AB152" s="113"/>
      <c r="AC152" s="113"/>
      <c r="AD152" s="113"/>
      <c r="AE152" s="114"/>
      <c r="AF152" s="114"/>
      <c r="AG152" s="114"/>
      <c r="AH152" s="114"/>
      <c r="AI152" s="114"/>
      <c r="AJ152" s="114"/>
      <c r="AK152" s="114"/>
      <c r="AL152" s="114"/>
      <c r="AM152" s="114"/>
      <c r="AN152" s="114"/>
      <c r="AO152" s="114"/>
      <c r="AP152" s="113"/>
      <c r="AQ152" s="113"/>
      <c r="AR152" s="113"/>
      <c r="AS152" s="113"/>
      <c r="AT152" s="113"/>
      <c r="AU152" s="113"/>
      <c r="AV152" s="113"/>
      <c r="AW152" s="113"/>
      <c r="AX152" s="113"/>
      <c r="AY152" s="113"/>
      <c r="AZ152" s="113"/>
      <c r="BA152" s="113"/>
      <c r="BB152" s="113"/>
      <c r="BC152" s="113"/>
      <c r="BD152" s="113"/>
      <c r="BE152" s="113"/>
      <c r="BF152" s="113"/>
      <c r="BG152" s="113"/>
      <c r="BH152" s="113"/>
      <c r="BI152" s="113"/>
      <c r="BJ152" s="113"/>
      <c r="BK152" s="113"/>
      <c r="BL152" s="113"/>
      <c r="BM152" s="113"/>
      <c r="BN152" s="113"/>
      <c r="BO152" s="113"/>
      <c r="BP152" s="113"/>
      <c r="BQ152" s="113"/>
      <c r="BR152" s="113"/>
      <c r="BS152" s="113"/>
      <c r="BT152" s="113"/>
      <c r="BU152" s="113"/>
      <c r="BV152" s="113"/>
      <c r="BW152" s="113"/>
      <c r="BX152" s="113"/>
      <c r="BY152" s="113"/>
      <c r="BZ152" s="113"/>
      <c r="CA152" s="113"/>
      <c r="CB152" s="113"/>
      <c r="CC152" s="113"/>
      <c r="CD152" s="113"/>
      <c r="CE152" s="113"/>
      <c r="CF152" s="113"/>
      <c r="CG152" s="113"/>
      <c r="CH152" s="113"/>
      <c r="CI152" s="113"/>
      <c r="CJ152" s="113"/>
      <c r="CK152" s="113"/>
      <c r="CL152" s="113"/>
      <c r="CM152" s="113"/>
      <c r="CN152" s="113"/>
      <c r="CO152" s="113"/>
      <c r="CP152" s="113"/>
      <c r="CQ152" s="113"/>
      <c r="CR152" s="113"/>
      <c r="CS152" s="113"/>
      <c r="CT152" s="113"/>
      <c r="CU152" s="113"/>
      <c r="CV152" s="113"/>
      <c r="CW152" s="113"/>
      <c r="CX152" s="113"/>
      <c r="CY152" s="113"/>
      <c r="CZ152" s="113"/>
      <c r="DA152" s="113"/>
      <c r="DB152" s="113"/>
      <c r="DC152" s="113"/>
      <c r="DD152" s="113"/>
      <c r="DE152" s="113"/>
      <c r="DF152" s="113"/>
      <c r="DG152" s="113"/>
      <c r="DH152" s="113"/>
      <c r="DI152" s="113"/>
      <c r="DJ152" s="113"/>
      <c r="DK152" s="113"/>
      <c r="DL152" s="113"/>
      <c r="DM152" s="113"/>
      <c r="DN152" s="113"/>
      <c r="DO152" s="113"/>
      <c r="DP152" s="113"/>
      <c r="DQ152" s="113"/>
      <c r="DR152" s="113"/>
      <c r="DS152" s="113"/>
      <c r="DT152" s="113"/>
      <c r="DU152" s="113"/>
      <c r="DV152" s="113"/>
      <c r="DW152" s="113"/>
      <c r="DX152" s="113"/>
      <c r="DY152" s="113"/>
      <c r="DZ152" s="113"/>
      <c r="EA152" s="113"/>
      <c r="EB152" s="113"/>
      <c r="EC152" s="113"/>
      <c r="ED152" s="113"/>
      <c r="EE152" s="113"/>
      <c r="EF152" s="113"/>
      <c r="EG152" s="113"/>
      <c r="EH152" s="113"/>
      <c r="EI152" s="113"/>
      <c r="EJ152" s="113"/>
      <c r="EK152" s="113"/>
      <c r="EL152" s="113"/>
      <c r="EM152" s="113"/>
      <c r="EN152" s="113"/>
      <c r="EO152" s="113"/>
      <c r="EP152" s="113"/>
      <c r="EQ152" s="113"/>
      <c r="ER152" s="113"/>
      <c r="ES152" s="113"/>
      <c r="ET152" s="113"/>
      <c r="EU152" s="113"/>
      <c r="EV152" s="113"/>
      <c r="EW152" s="113"/>
      <c r="EX152" s="113"/>
      <c r="EY152" s="113"/>
      <c r="EZ152" s="113"/>
      <c r="FA152" s="113"/>
      <c r="FB152" s="113"/>
      <c r="FC152" s="113"/>
      <c r="FD152" s="113"/>
      <c r="FE152" s="113"/>
      <c r="FF152" s="113"/>
      <c r="FG152" s="113"/>
      <c r="FH152" s="113"/>
      <c r="FI152" s="113"/>
      <c r="FJ152" s="113"/>
      <c r="FK152" s="113"/>
      <c r="FL152" s="113"/>
      <c r="FM152" s="113"/>
      <c r="FN152" s="113"/>
      <c r="FO152" s="113"/>
      <c r="FP152" s="113"/>
      <c r="FQ152" s="113"/>
      <c r="FR152" s="113"/>
      <c r="FS152" s="113"/>
      <c r="FT152" s="113"/>
      <c r="FU152" s="113"/>
      <c r="FV152" s="113"/>
      <c r="FW152" s="113"/>
      <c r="FX152" s="113"/>
      <c r="FY152" s="113"/>
      <c r="FZ152" s="113"/>
      <c r="GA152" s="113"/>
      <c r="GB152" s="113"/>
      <c r="GC152" s="113"/>
      <c r="GD152" s="113"/>
      <c r="GE152" s="113"/>
      <c r="GF152" s="113"/>
      <c r="GG152" s="113"/>
      <c r="GH152" s="113"/>
      <c r="GI152" s="113"/>
      <c r="GJ152" s="113"/>
      <c r="GK152" s="113"/>
      <c r="GL152" s="113"/>
      <c r="GM152" s="113"/>
      <c r="GN152" s="113"/>
      <c r="GO152" s="113"/>
      <c r="GP152" s="113"/>
      <c r="GQ152" s="113"/>
      <c r="GR152" s="113"/>
      <c r="GS152" s="113"/>
      <c r="GT152" s="113"/>
      <c r="GU152" s="113"/>
      <c r="GV152" s="113"/>
      <c r="GW152" s="113"/>
      <c r="GX152" s="113"/>
      <c r="GY152" s="113"/>
      <c r="GZ152" s="113"/>
      <c r="HA152" s="113"/>
      <c r="HB152" s="113"/>
      <c r="HC152" s="113"/>
      <c r="HD152" s="113"/>
      <c r="HE152" s="113"/>
      <c r="HF152" s="113"/>
      <c r="HG152" s="113"/>
      <c r="HH152" s="113"/>
      <c r="HI152" s="113"/>
      <c r="HJ152" s="113"/>
      <c r="HK152" s="113"/>
      <c r="HL152" s="113"/>
      <c r="HM152" s="113"/>
      <c r="HN152" s="113"/>
      <c r="HO152" s="113"/>
      <c r="HP152" s="113"/>
      <c r="HQ152" s="113"/>
      <c r="HR152" s="113"/>
      <c r="HS152" s="113"/>
      <c r="HT152" s="113"/>
      <c r="HU152" s="113"/>
      <c r="HV152" s="113"/>
      <c r="HW152" s="113"/>
      <c r="HX152" s="113"/>
    </row>
    <row r="153" spans="1:232">
      <c r="AA153" s="107"/>
      <c r="AB153" s="113"/>
    </row>
  </sheetData>
  <autoFilter ref="A4:HY116"/>
  <mergeCells count="69">
    <mergeCell ref="C139:E140"/>
    <mergeCell ref="C141:E142"/>
    <mergeCell ref="C143:E144"/>
    <mergeCell ref="C145:E146"/>
    <mergeCell ref="C147:E148"/>
    <mergeCell ref="B128:B129"/>
    <mergeCell ref="C128:E129"/>
    <mergeCell ref="B130:B133"/>
    <mergeCell ref="C130:E131"/>
    <mergeCell ref="C132:E133"/>
    <mergeCell ref="B134:B137"/>
    <mergeCell ref="C134:E135"/>
    <mergeCell ref="C136:E137"/>
    <mergeCell ref="AC108:AC109"/>
    <mergeCell ref="B118:B121"/>
    <mergeCell ref="C118:E119"/>
    <mergeCell ref="C120:E121"/>
    <mergeCell ref="B122:B127"/>
    <mergeCell ref="C122:E123"/>
    <mergeCell ref="C124:E125"/>
    <mergeCell ref="C126:E127"/>
    <mergeCell ref="AB82:AB83"/>
    <mergeCell ref="AC87:AC88"/>
    <mergeCell ref="AB89:AB90"/>
    <mergeCell ref="AB93:AB94"/>
    <mergeCell ref="AC97:AC98"/>
    <mergeCell ref="AC100:AC101"/>
    <mergeCell ref="AB49:AB50"/>
    <mergeCell ref="AC55:AC58"/>
    <mergeCell ref="AC59:AC62"/>
    <mergeCell ref="AC63:AC66"/>
    <mergeCell ref="AC75:AC79"/>
    <mergeCell ref="AB79:AB80"/>
    <mergeCell ref="AC31:AC32"/>
    <mergeCell ref="AC37:AC43"/>
    <mergeCell ref="AB40:AB43"/>
    <mergeCell ref="AB44:AB45"/>
    <mergeCell ref="AC44:AC45"/>
    <mergeCell ref="AB47:AB48"/>
    <mergeCell ref="AC47:AC48"/>
    <mergeCell ref="AD3:AD4"/>
    <mergeCell ref="AB5:AB8"/>
    <mergeCell ref="AC5:AC8"/>
    <mergeCell ref="AC12:AC15"/>
    <mergeCell ref="AC16:AC27"/>
    <mergeCell ref="AB28:AB29"/>
    <mergeCell ref="AC28:AC29"/>
    <mergeCell ref="X2:X4"/>
    <mergeCell ref="Y2:Y4"/>
    <mergeCell ref="Z2:Z4"/>
    <mergeCell ref="AA2:AA4"/>
    <mergeCell ref="AB3:AB4"/>
    <mergeCell ref="AC3:AC4"/>
    <mergeCell ref="R2:R4"/>
    <mergeCell ref="S2:S4"/>
    <mergeCell ref="T2:T4"/>
    <mergeCell ref="U2:U4"/>
    <mergeCell ref="V2:V4"/>
    <mergeCell ref="W2:W4"/>
    <mergeCell ref="J1:R1"/>
    <mergeCell ref="S1:AA1"/>
    <mergeCell ref="J2:J4"/>
    <mergeCell ref="K2:K4"/>
    <mergeCell ref="L2:L4"/>
    <mergeCell ref="M2:M4"/>
    <mergeCell ref="N2:N4"/>
    <mergeCell ref="O2:O4"/>
    <mergeCell ref="P2:P4"/>
    <mergeCell ref="Q2:Q4"/>
  </mergeCells>
  <conditionalFormatting sqref="AA103 AA97:AA101 AA67:AA68 AA70:AA89 AA5:AA65 Z95:AA95 Z97 Z93:AA93 Z89 Z99:Z101 Z68 Z63 Z57:Z58 Z70:Z87 Z5:Z55 Y103 Y93:Y95 Y70:Y89 X89 X70:X87 X5:Y63 W95:X95 W93:X93 W91:AA91 W65:Z65 W67:Y68 W57:W63 W70:W89 W5:W55 V103 V70:V95 V5:V68 U95 U91:U93 U65 U67 U63 U57 U70:U89 U5:U55 T93:T95 T70:T91 S107:AA110 S105:AA105 S103:T103 S97:Y101 S70:S95 S5:T68">
    <cfRule type="cellIs" dxfId="429" priority="433" stopIfTrue="1" operator="greaterThan">
      <formula>75</formula>
    </cfRule>
    <cfRule type="cellIs" dxfId="428" priority="434" stopIfTrue="1" operator="lessThan">
      <formula>25</formula>
    </cfRule>
  </conditionalFormatting>
  <conditionalFormatting sqref="J5:R5">
    <cfRule type="top10" dxfId="427" priority="431" bottom="1" rank="1"/>
    <cfRule type="top10" dxfId="426" priority="432" rank="1"/>
  </conditionalFormatting>
  <conditionalFormatting sqref="J6:R6">
    <cfRule type="top10" dxfId="425" priority="429" bottom="1" rank="1"/>
    <cfRule type="top10" dxfId="424" priority="430" rank="1"/>
  </conditionalFormatting>
  <conditionalFormatting sqref="J7:R7">
    <cfRule type="top10" dxfId="423" priority="427" bottom="1" rank="1"/>
    <cfRule type="top10" dxfId="422" priority="428" rank="1"/>
  </conditionalFormatting>
  <conditionalFormatting sqref="J11:R11">
    <cfRule type="top10" dxfId="421" priority="425" bottom="1" rank="1"/>
    <cfRule type="top10" dxfId="420" priority="426" rank="1"/>
  </conditionalFormatting>
  <conditionalFormatting sqref="J9:R9">
    <cfRule type="top10" dxfId="419" priority="423" bottom="1" rank="1"/>
    <cfRule type="top10" dxfId="418" priority="424" rank="1"/>
  </conditionalFormatting>
  <conditionalFormatting sqref="J13:R13">
    <cfRule type="top10" dxfId="417" priority="421" bottom="1" rank="1"/>
    <cfRule type="top10" dxfId="416" priority="422" rank="1"/>
  </conditionalFormatting>
  <conditionalFormatting sqref="J14:R14">
    <cfRule type="top10" dxfId="415" priority="419" bottom="1" rank="1"/>
    <cfRule type="top10" dxfId="414" priority="420" rank="1"/>
  </conditionalFormatting>
  <conditionalFormatting sqref="J8:R8">
    <cfRule type="top10" dxfId="413" priority="417" bottom="1" rank="1"/>
    <cfRule type="top10" dxfId="412" priority="418" rank="1"/>
  </conditionalFormatting>
  <conditionalFormatting sqref="J5:R5">
    <cfRule type="top10" dxfId="411" priority="415" bottom="1" rank="2"/>
    <cfRule type="top10" dxfId="410" priority="416" rank="2"/>
  </conditionalFormatting>
  <conditionalFormatting sqref="J6:R6">
    <cfRule type="top10" dxfId="409" priority="413" bottom="1" rank="2"/>
    <cfRule type="top10" dxfId="408" priority="414" rank="2"/>
  </conditionalFormatting>
  <conditionalFormatting sqref="J7:R7">
    <cfRule type="top10" dxfId="407" priority="411" bottom="1" rank="2"/>
    <cfRule type="top10" dxfId="406" priority="412" rank="2"/>
  </conditionalFormatting>
  <conditionalFormatting sqref="J8:R8">
    <cfRule type="top10" dxfId="405" priority="409" bottom="1" rank="2"/>
    <cfRule type="top10" dxfId="404" priority="410" rank="2"/>
  </conditionalFormatting>
  <conditionalFormatting sqref="J11:R11">
    <cfRule type="top10" dxfId="403" priority="407" bottom="1" rank="2"/>
    <cfRule type="top10" dxfId="402" priority="408" rank="2"/>
  </conditionalFormatting>
  <conditionalFormatting sqref="J13:R13">
    <cfRule type="top10" dxfId="401" priority="405" bottom="1" rank="2"/>
    <cfRule type="top10" dxfId="400" priority="406" rank="2"/>
  </conditionalFormatting>
  <conditionalFormatting sqref="J14:R14">
    <cfRule type="top10" dxfId="399" priority="403" bottom="1" rank="2"/>
    <cfRule type="top10" dxfId="398" priority="404" rank="2"/>
  </conditionalFormatting>
  <conditionalFormatting sqref="J9:R9">
    <cfRule type="top10" dxfId="397" priority="401" bottom="1" rank="2"/>
    <cfRule type="top10" dxfId="396" priority="402" rank="2"/>
  </conditionalFormatting>
  <conditionalFormatting sqref="J10:R10">
    <cfRule type="top10" dxfId="395" priority="399" bottom="1" rank="1"/>
    <cfRule type="top10" dxfId="394" priority="400" rank="1"/>
  </conditionalFormatting>
  <conditionalFormatting sqref="J12:R12">
    <cfRule type="top10" dxfId="393" priority="397" bottom="1" rank="1"/>
    <cfRule type="top10" dxfId="392" priority="398" rank="1"/>
  </conditionalFormatting>
  <conditionalFormatting sqref="J15:R15">
    <cfRule type="top10" dxfId="391" priority="395" bottom="1" rank="1"/>
    <cfRule type="top10" dxfId="390" priority="396" rank="1"/>
  </conditionalFormatting>
  <conditionalFormatting sqref="J18:R18">
    <cfRule type="top10" dxfId="389" priority="393" bottom="1" rank="1"/>
    <cfRule type="top10" dxfId="388" priority="394" rank="1"/>
  </conditionalFormatting>
  <conditionalFormatting sqref="J20:R20">
    <cfRule type="top10" dxfId="387" priority="391" bottom="1" rank="1"/>
    <cfRule type="top10" dxfId="386" priority="392" rank="1"/>
  </conditionalFormatting>
  <conditionalFormatting sqref="J19:R19">
    <cfRule type="top10" dxfId="385" priority="389" bottom="1" rank="1"/>
    <cfRule type="top10" dxfId="384" priority="390" rank="1"/>
  </conditionalFormatting>
  <conditionalFormatting sqref="J17:R17">
    <cfRule type="top10" dxfId="383" priority="387" bottom="1" rank="1"/>
    <cfRule type="top10" dxfId="382" priority="388" rank="1"/>
  </conditionalFormatting>
  <conditionalFormatting sqref="J16:R16">
    <cfRule type="top10" dxfId="381" priority="385" bottom="1" rank="1"/>
    <cfRule type="top10" dxfId="380" priority="386" rank="1"/>
  </conditionalFormatting>
  <conditionalFormatting sqref="J10:R10">
    <cfRule type="top10" dxfId="379" priority="383" bottom="1" rank="2"/>
    <cfRule type="top10" dxfId="378" priority="384" rank="2"/>
  </conditionalFormatting>
  <conditionalFormatting sqref="J12:R12">
    <cfRule type="top10" dxfId="377" priority="381" bottom="1" rank="2"/>
    <cfRule type="top10" dxfId="376" priority="382" rank="2"/>
  </conditionalFormatting>
  <conditionalFormatting sqref="J15:R15">
    <cfRule type="top10" dxfId="375" priority="379" bottom="1" rank="2"/>
    <cfRule type="top10" dxfId="374" priority="380" rank="2"/>
  </conditionalFormatting>
  <conditionalFormatting sqref="J16:R16">
    <cfRule type="top10" dxfId="373" priority="377" bottom="1" rank="2"/>
    <cfRule type="top10" dxfId="372" priority="378" rank="2"/>
  </conditionalFormatting>
  <conditionalFormatting sqref="J18:R18">
    <cfRule type="top10" dxfId="371" priority="375" bottom="1" rank="2"/>
    <cfRule type="top10" dxfId="370" priority="376" rank="2"/>
  </conditionalFormatting>
  <conditionalFormatting sqref="J19:R19">
    <cfRule type="top10" dxfId="369" priority="373" bottom="1" rank="2"/>
    <cfRule type="top10" dxfId="368" priority="374" rank="2"/>
  </conditionalFormatting>
  <conditionalFormatting sqref="J17:R17">
    <cfRule type="top10" dxfId="367" priority="371" bottom="1" rank="2"/>
    <cfRule type="top10" dxfId="366" priority="372" rank="2"/>
  </conditionalFormatting>
  <conditionalFormatting sqref="J20:R20">
    <cfRule type="top10" dxfId="365" priority="369" bottom="1" rank="2"/>
    <cfRule type="top10" dxfId="364" priority="370" rank="2"/>
  </conditionalFormatting>
  <conditionalFormatting sqref="J22:R22">
    <cfRule type="top10" dxfId="363" priority="367" bottom="1" rank="1"/>
    <cfRule type="top10" dxfId="362" priority="368" rank="1"/>
  </conditionalFormatting>
  <conditionalFormatting sqref="J21:R21">
    <cfRule type="top10" dxfId="361" priority="365" bottom="1" rank="1"/>
    <cfRule type="top10" dxfId="360" priority="366" rank="1"/>
  </conditionalFormatting>
  <conditionalFormatting sqref="J23:R23">
    <cfRule type="top10" dxfId="359" priority="363" bottom="1" rank="1"/>
    <cfRule type="top10" dxfId="358" priority="364" rank="1"/>
  </conditionalFormatting>
  <conditionalFormatting sqref="J26:R26">
    <cfRule type="top10" dxfId="357" priority="361" bottom="1" rank="1"/>
    <cfRule type="top10" dxfId="356" priority="362" rank="1"/>
  </conditionalFormatting>
  <conditionalFormatting sqref="J28:R28">
    <cfRule type="top10" dxfId="355" priority="359" bottom="1" rank="1"/>
    <cfRule type="top10" dxfId="354" priority="360" rank="1"/>
  </conditionalFormatting>
  <conditionalFormatting sqref="J25:R25">
    <cfRule type="top10" dxfId="353" priority="357" bottom="1" rank="1"/>
    <cfRule type="top10" dxfId="352" priority="358" rank="1"/>
  </conditionalFormatting>
  <conditionalFormatting sqref="J27:R27">
    <cfRule type="top10" dxfId="351" priority="355" bottom="1" rank="1"/>
    <cfRule type="top10" dxfId="350" priority="356" rank="1"/>
  </conditionalFormatting>
  <conditionalFormatting sqref="J24:R24">
    <cfRule type="top10" dxfId="349" priority="353" bottom="1" rank="1"/>
    <cfRule type="top10" dxfId="348" priority="354" rank="1"/>
  </conditionalFormatting>
  <conditionalFormatting sqref="J22:R22">
    <cfRule type="top10" dxfId="347" priority="351" bottom="1" rank="2"/>
    <cfRule type="top10" dxfId="346" priority="352" rank="2"/>
  </conditionalFormatting>
  <conditionalFormatting sqref="J21:R21">
    <cfRule type="top10" dxfId="345" priority="349" bottom="1" rank="2"/>
    <cfRule type="top10" dxfId="344" priority="350" rank="2"/>
  </conditionalFormatting>
  <conditionalFormatting sqref="J23:R23">
    <cfRule type="top10" dxfId="343" priority="347" bottom="1" rank="2"/>
    <cfRule type="top10" dxfId="342" priority="348" rank="2"/>
  </conditionalFormatting>
  <conditionalFormatting sqref="J24:R24">
    <cfRule type="top10" dxfId="341" priority="345" bottom="1" rank="2"/>
    <cfRule type="top10" dxfId="340" priority="346" rank="2"/>
  </conditionalFormatting>
  <conditionalFormatting sqref="J26:R26">
    <cfRule type="top10" dxfId="339" priority="343" bottom="1" rank="2"/>
    <cfRule type="top10" dxfId="338" priority="344" rank="2"/>
  </conditionalFormatting>
  <conditionalFormatting sqref="J25:R25">
    <cfRule type="top10" dxfId="337" priority="341" bottom="1" rank="2"/>
    <cfRule type="top10" dxfId="336" priority="342" rank="2"/>
  </conditionalFormatting>
  <conditionalFormatting sqref="J27:R27">
    <cfRule type="top10" dxfId="335" priority="339" bottom="1" rank="2"/>
    <cfRule type="top10" dxfId="334" priority="340" rank="2"/>
  </conditionalFormatting>
  <conditionalFormatting sqref="J28:R28">
    <cfRule type="top10" dxfId="333" priority="337" bottom="1" rank="2"/>
    <cfRule type="top10" dxfId="332" priority="338" rank="2"/>
  </conditionalFormatting>
  <conditionalFormatting sqref="J29:R29">
    <cfRule type="top10" dxfId="331" priority="335" bottom="1" rank="1"/>
    <cfRule type="top10" dxfId="330" priority="336" rank="1"/>
  </conditionalFormatting>
  <conditionalFormatting sqref="J30:R30">
    <cfRule type="top10" dxfId="329" priority="333" bottom="1" rank="1"/>
    <cfRule type="top10" dxfId="328" priority="334" rank="1"/>
  </conditionalFormatting>
  <conditionalFormatting sqref="J31:R31">
    <cfRule type="top10" dxfId="327" priority="331" bottom="1" rank="1"/>
    <cfRule type="top10" dxfId="326" priority="332" rank="1"/>
  </conditionalFormatting>
  <conditionalFormatting sqref="J33:R33">
    <cfRule type="top10" dxfId="325" priority="329" bottom="1" rank="1"/>
    <cfRule type="top10" dxfId="324" priority="330" rank="1"/>
  </conditionalFormatting>
  <conditionalFormatting sqref="J36:R36">
    <cfRule type="top10" dxfId="323" priority="327" bottom="1" rank="1"/>
    <cfRule type="top10" dxfId="322" priority="328" rank="1"/>
  </conditionalFormatting>
  <conditionalFormatting sqref="J34:R34">
    <cfRule type="top10" dxfId="321" priority="325" bottom="1" rank="1"/>
    <cfRule type="top10" dxfId="320" priority="326" rank="1"/>
  </conditionalFormatting>
  <conditionalFormatting sqref="J35:R35">
    <cfRule type="top10" dxfId="319" priority="323" bottom="1" rank="1"/>
    <cfRule type="top10" dxfId="318" priority="324" rank="1"/>
  </conditionalFormatting>
  <conditionalFormatting sqref="J32:R32">
    <cfRule type="top10" dxfId="317" priority="321" bottom="1" rank="1"/>
    <cfRule type="top10" dxfId="316" priority="322" rank="1"/>
  </conditionalFormatting>
  <conditionalFormatting sqref="J29:R29">
    <cfRule type="top10" dxfId="315" priority="319" bottom="1" rank="2"/>
    <cfRule type="top10" dxfId="314" priority="320" rank="2"/>
  </conditionalFormatting>
  <conditionalFormatting sqref="J30:R30">
    <cfRule type="top10" dxfId="313" priority="317" bottom="1" rank="2"/>
    <cfRule type="top10" dxfId="312" priority="318" rank="2"/>
  </conditionalFormatting>
  <conditionalFormatting sqref="J31:R31">
    <cfRule type="top10" dxfId="311" priority="315" bottom="1" rank="2"/>
    <cfRule type="top10" dxfId="310" priority="316" rank="2"/>
  </conditionalFormatting>
  <conditionalFormatting sqref="J32:R32">
    <cfRule type="top10" dxfId="309" priority="313" bottom="1" rank="2"/>
    <cfRule type="top10" dxfId="308" priority="314" rank="2"/>
  </conditionalFormatting>
  <conditionalFormatting sqref="J33:R33">
    <cfRule type="top10" dxfId="307" priority="311" bottom="1" rank="2"/>
    <cfRule type="top10" dxfId="306" priority="312" rank="2"/>
  </conditionalFormatting>
  <conditionalFormatting sqref="J34:R34">
    <cfRule type="top10" dxfId="305" priority="309" bottom="1" rank="2"/>
    <cfRule type="top10" dxfId="304" priority="310" rank="2"/>
  </conditionalFormatting>
  <conditionalFormatting sqref="J35:R35">
    <cfRule type="top10" dxfId="303" priority="307" bottom="1" rank="2"/>
    <cfRule type="top10" dxfId="302" priority="308" rank="2"/>
  </conditionalFormatting>
  <conditionalFormatting sqref="J36:R36">
    <cfRule type="top10" dxfId="301" priority="305" bottom="1" rank="2"/>
    <cfRule type="top10" dxfId="300" priority="306" rank="2"/>
  </conditionalFormatting>
  <conditionalFormatting sqref="J39:R39">
    <cfRule type="top10" dxfId="299" priority="303" bottom="1" rank="1"/>
    <cfRule type="top10" dxfId="298" priority="304" rank="1"/>
  </conditionalFormatting>
  <conditionalFormatting sqref="J37:R37">
    <cfRule type="top10" dxfId="297" priority="301" bottom="1" rank="1"/>
    <cfRule type="top10" dxfId="296" priority="302" rank="1"/>
  </conditionalFormatting>
  <conditionalFormatting sqref="J38:R38">
    <cfRule type="top10" dxfId="295" priority="299" bottom="1" rank="1"/>
    <cfRule type="top10" dxfId="294" priority="300" rank="1"/>
  </conditionalFormatting>
  <conditionalFormatting sqref="J37:R37">
    <cfRule type="top10" dxfId="293" priority="297" bottom="1" rank="2"/>
    <cfRule type="top10" dxfId="292" priority="298" rank="2"/>
  </conditionalFormatting>
  <conditionalFormatting sqref="J38:R38">
    <cfRule type="top10" dxfId="291" priority="295" bottom="1" rank="2"/>
    <cfRule type="top10" dxfId="290" priority="296" rank="2"/>
  </conditionalFormatting>
  <conditionalFormatting sqref="J39:R39">
    <cfRule type="top10" dxfId="289" priority="293" bottom="1" rank="2"/>
    <cfRule type="top10" dxfId="288" priority="294" rank="2"/>
  </conditionalFormatting>
  <conditionalFormatting sqref="J40:R40">
    <cfRule type="top10" dxfId="287" priority="291" bottom="1" rank="1"/>
    <cfRule type="top10" dxfId="286" priority="292" rank="1"/>
  </conditionalFormatting>
  <conditionalFormatting sqref="J41:R41">
    <cfRule type="top10" dxfId="285" priority="289" bottom="1" rank="1"/>
    <cfRule type="top10" dxfId="284" priority="290" rank="1"/>
  </conditionalFormatting>
  <conditionalFormatting sqref="J42:R42">
    <cfRule type="top10" dxfId="283" priority="287" bottom="1" rank="1"/>
    <cfRule type="top10" dxfId="282" priority="288" rank="1"/>
  </conditionalFormatting>
  <conditionalFormatting sqref="J44:R44">
    <cfRule type="top10" dxfId="281" priority="285" bottom="1" rank="1"/>
    <cfRule type="top10" dxfId="280" priority="286" rank="1"/>
  </conditionalFormatting>
  <conditionalFormatting sqref="J47:R47">
    <cfRule type="top10" dxfId="279" priority="283" bottom="1" rank="1"/>
    <cfRule type="top10" dxfId="278" priority="284" rank="1"/>
  </conditionalFormatting>
  <conditionalFormatting sqref="J45:R45">
    <cfRule type="top10" dxfId="277" priority="281" bottom="1" rank="1"/>
    <cfRule type="top10" dxfId="276" priority="282" rank="1"/>
  </conditionalFormatting>
  <conditionalFormatting sqref="J46:R46">
    <cfRule type="top10" dxfId="275" priority="279" bottom="1" rank="1"/>
    <cfRule type="top10" dxfId="274" priority="280" rank="1"/>
  </conditionalFormatting>
  <conditionalFormatting sqref="J43:R43">
    <cfRule type="top10" dxfId="273" priority="277" bottom="1" rank="1"/>
    <cfRule type="top10" dxfId="272" priority="278" rank="1"/>
  </conditionalFormatting>
  <conditionalFormatting sqref="J40:R40">
    <cfRule type="top10" dxfId="271" priority="275" bottom="1" rank="2"/>
    <cfRule type="top10" dxfId="270" priority="276" rank="2"/>
  </conditionalFormatting>
  <conditionalFormatting sqref="J41:R41">
    <cfRule type="top10" dxfId="269" priority="273" bottom="1" rank="2"/>
    <cfRule type="top10" dxfId="268" priority="274" rank="2"/>
  </conditionalFormatting>
  <conditionalFormatting sqref="J42:R42">
    <cfRule type="top10" dxfId="267" priority="271" bottom="1" rank="2"/>
    <cfRule type="top10" dxfId="266" priority="272" rank="2"/>
  </conditionalFormatting>
  <conditionalFormatting sqref="J43:R43">
    <cfRule type="top10" dxfId="265" priority="269" bottom="1" rank="2"/>
    <cfRule type="top10" dxfId="264" priority="270" rank="2"/>
  </conditionalFormatting>
  <conditionalFormatting sqref="J44:R44">
    <cfRule type="top10" dxfId="263" priority="267" bottom="1" rank="2"/>
    <cfRule type="top10" dxfId="262" priority="268" rank="2"/>
  </conditionalFormatting>
  <conditionalFormatting sqref="J45:R45">
    <cfRule type="top10" dxfId="261" priority="265" bottom="1" rank="2"/>
    <cfRule type="top10" dxfId="260" priority="266" rank="2"/>
  </conditionalFormatting>
  <conditionalFormatting sqref="J46:R46">
    <cfRule type="top10" dxfId="259" priority="263" bottom="1" rank="2"/>
    <cfRule type="top10" dxfId="258" priority="264" rank="2"/>
  </conditionalFormatting>
  <conditionalFormatting sqref="J47:R47">
    <cfRule type="top10" dxfId="257" priority="261" bottom="1" rank="2"/>
    <cfRule type="top10" dxfId="256" priority="262" rank="2"/>
  </conditionalFormatting>
  <conditionalFormatting sqref="J50:R50">
    <cfRule type="top10" dxfId="255" priority="259" bottom="1" rank="1"/>
    <cfRule type="top10" dxfId="254" priority="260" rank="1"/>
  </conditionalFormatting>
  <conditionalFormatting sqref="J48:R48">
    <cfRule type="top10" dxfId="253" priority="257" bottom="1" rank="1"/>
    <cfRule type="top10" dxfId="252" priority="258" rank="1"/>
  </conditionalFormatting>
  <conditionalFormatting sqref="J49:R49">
    <cfRule type="top10" dxfId="251" priority="255" bottom="1" rank="1"/>
    <cfRule type="top10" dxfId="250" priority="256" rank="1"/>
  </conditionalFormatting>
  <conditionalFormatting sqref="J48:R48">
    <cfRule type="top10" dxfId="249" priority="253" bottom="1" rank="2"/>
    <cfRule type="top10" dxfId="248" priority="254" rank="2"/>
  </conditionalFormatting>
  <conditionalFormatting sqref="J49:R49">
    <cfRule type="top10" dxfId="247" priority="251" bottom="1" rank="2"/>
    <cfRule type="top10" dxfId="246" priority="252" rank="2"/>
  </conditionalFormatting>
  <conditionalFormatting sqref="J50:R50">
    <cfRule type="top10" dxfId="245" priority="249" bottom="1" rank="2"/>
    <cfRule type="top10" dxfId="244" priority="250" rank="2"/>
  </conditionalFormatting>
  <conditionalFormatting sqref="J51:R51">
    <cfRule type="top10" dxfId="243" priority="247" bottom="1" rank="1"/>
    <cfRule type="top10" dxfId="242" priority="248" rank="1"/>
  </conditionalFormatting>
  <conditionalFormatting sqref="J52:R52">
    <cfRule type="top10" dxfId="241" priority="245" bottom="1" rank="1"/>
    <cfRule type="top10" dxfId="240" priority="246" rank="1"/>
  </conditionalFormatting>
  <conditionalFormatting sqref="J53:R53">
    <cfRule type="top10" dxfId="239" priority="243" bottom="1" rank="1"/>
    <cfRule type="top10" dxfId="238" priority="244" rank="1"/>
  </conditionalFormatting>
  <conditionalFormatting sqref="J55:R55">
    <cfRule type="top10" dxfId="237" priority="241" bottom="1" rank="1"/>
    <cfRule type="top10" dxfId="236" priority="242" rank="1"/>
  </conditionalFormatting>
  <conditionalFormatting sqref="J58:R58">
    <cfRule type="top10" dxfId="235" priority="239" bottom="1" rank="1"/>
    <cfRule type="top10" dxfId="234" priority="240" rank="1"/>
  </conditionalFormatting>
  <conditionalFormatting sqref="J56:R56">
    <cfRule type="top10" dxfId="233" priority="237" bottom="1" rank="1"/>
    <cfRule type="top10" dxfId="232" priority="238" rank="1"/>
  </conditionalFormatting>
  <conditionalFormatting sqref="J57:R57">
    <cfRule type="top10" dxfId="231" priority="235" bottom="1" rank="1"/>
    <cfRule type="top10" dxfId="230" priority="236" rank="1"/>
  </conditionalFormatting>
  <conditionalFormatting sqref="J54:R54">
    <cfRule type="top10" dxfId="229" priority="233" bottom="1" rank="1"/>
    <cfRule type="top10" dxfId="228" priority="234" rank="1"/>
  </conditionalFormatting>
  <conditionalFormatting sqref="J51:R51">
    <cfRule type="top10" dxfId="227" priority="231" bottom="1" rank="2"/>
    <cfRule type="top10" dxfId="226" priority="232" rank="2"/>
  </conditionalFormatting>
  <conditionalFormatting sqref="J52:R52">
    <cfRule type="top10" dxfId="225" priority="229" bottom="1" rank="2"/>
    <cfRule type="top10" dxfId="224" priority="230" rank="2"/>
  </conditionalFormatting>
  <conditionalFormatting sqref="J53:R53">
    <cfRule type="top10" dxfId="223" priority="227" bottom="1" rank="2"/>
    <cfRule type="top10" dxfId="222" priority="228" rank="2"/>
  </conditionalFormatting>
  <conditionalFormatting sqref="J54:R54">
    <cfRule type="top10" dxfId="221" priority="225" bottom="1" rank="2"/>
    <cfRule type="top10" dxfId="220" priority="226" rank="2"/>
  </conditionalFormatting>
  <conditionalFormatting sqref="J55:R55">
    <cfRule type="top10" dxfId="219" priority="223" bottom="1" rank="2"/>
    <cfRule type="top10" dxfId="218" priority="224" rank="2"/>
  </conditionalFormatting>
  <conditionalFormatting sqref="J56:R56">
    <cfRule type="top10" dxfId="217" priority="221" bottom="1" rank="2"/>
    <cfRule type="top10" dxfId="216" priority="222" rank="2"/>
  </conditionalFormatting>
  <conditionalFormatting sqref="J57:R57">
    <cfRule type="top10" dxfId="215" priority="219" bottom="1" rank="2"/>
    <cfRule type="top10" dxfId="214" priority="220" rank="2"/>
  </conditionalFormatting>
  <conditionalFormatting sqref="J58:R58">
    <cfRule type="top10" dxfId="213" priority="217" bottom="1" rank="2"/>
    <cfRule type="top10" dxfId="212" priority="218" rank="2"/>
  </conditionalFormatting>
  <conditionalFormatting sqref="J61:R61">
    <cfRule type="top10" dxfId="211" priority="215" bottom="1" rank="1"/>
    <cfRule type="top10" dxfId="210" priority="216" rank="1"/>
  </conditionalFormatting>
  <conditionalFormatting sqref="J59:R59">
    <cfRule type="top10" dxfId="209" priority="213" bottom="1" rank="1"/>
    <cfRule type="top10" dxfId="208" priority="214" rank="1"/>
  </conditionalFormatting>
  <conditionalFormatting sqref="J60:R60">
    <cfRule type="top10" dxfId="207" priority="211" bottom="1" rank="1"/>
    <cfRule type="top10" dxfId="206" priority="212" rank="1"/>
  </conditionalFormatting>
  <conditionalFormatting sqref="J59:R59">
    <cfRule type="top10" dxfId="205" priority="209" bottom="1" rank="2"/>
    <cfRule type="top10" dxfId="204" priority="210" rank="2"/>
  </conditionalFormatting>
  <conditionalFormatting sqref="J60:R60">
    <cfRule type="top10" dxfId="203" priority="207" bottom="1" rank="2"/>
    <cfRule type="top10" dxfId="202" priority="208" rank="2"/>
  </conditionalFormatting>
  <conditionalFormatting sqref="J61:R61">
    <cfRule type="top10" dxfId="201" priority="205" bottom="1" rank="2"/>
    <cfRule type="top10" dxfId="200" priority="206" rank="2"/>
  </conditionalFormatting>
  <conditionalFormatting sqref="J62:R62">
    <cfRule type="top10" dxfId="199" priority="203" bottom="1" rank="1"/>
    <cfRule type="top10" dxfId="198" priority="204" rank="1"/>
  </conditionalFormatting>
  <conditionalFormatting sqref="J63:R63">
    <cfRule type="top10" dxfId="197" priority="201" bottom="1" rank="1"/>
    <cfRule type="top10" dxfId="196" priority="202" rank="1"/>
  </conditionalFormatting>
  <conditionalFormatting sqref="J64:R64">
    <cfRule type="top10" dxfId="195" priority="199" bottom="1" rank="1"/>
    <cfRule type="top10" dxfId="194" priority="200" rank="1"/>
  </conditionalFormatting>
  <conditionalFormatting sqref="J66:R66">
    <cfRule type="top10" dxfId="193" priority="197" bottom="1" rank="1"/>
    <cfRule type="top10" dxfId="192" priority="198" rank="1"/>
  </conditionalFormatting>
  <conditionalFormatting sqref="J69:R69">
    <cfRule type="top10" dxfId="191" priority="195" bottom="1" rank="1"/>
    <cfRule type="top10" dxfId="190" priority="196" rank="1"/>
  </conditionalFormatting>
  <conditionalFormatting sqref="J67:R67">
    <cfRule type="top10" dxfId="189" priority="193" bottom="1" rank="1"/>
    <cfRule type="top10" dxfId="188" priority="194" rank="1"/>
  </conditionalFormatting>
  <conditionalFormatting sqref="J68:R68">
    <cfRule type="top10" dxfId="187" priority="191" bottom="1" rank="1"/>
    <cfRule type="top10" dxfId="186" priority="192" rank="1"/>
  </conditionalFormatting>
  <conditionalFormatting sqref="J65:R65">
    <cfRule type="top10" dxfId="185" priority="189" bottom="1" rank="1"/>
    <cfRule type="top10" dxfId="184" priority="190" rank="1"/>
  </conditionalFormatting>
  <conditionalFormatting sqref="J62:R62">
    <cfRule type="top10" dxfId="183" priority="187" bottom="1" rank="2"/>
    <cfRule type="top10" dxfId="182" priority="188" rank="2"/>
  </conditionalFormatting>
  <conditionalFormatting sqref="J63:R63">
    <cfRule type="top10" dxfId="181" priority="185" bottom="1" rank="2"/>
    <cfRule type="top10" dxfId="180" priority="186" rank="2"/>
  </conditionalFormatting>
  <conditionalFormatting sqref="J64:R64">
    <cfRule type="top10" dxfId="179" priority="183" bottom="1" rank="2"/>
    <cfRule type="top10" dxfId="178" priority="184" rank="2"/>
  </conditionalFormatting>
  <conditionalFormatting sqref="J65:R65">
    <cfRule type="top10" dxfId="177" priority="181" bottom="1" rank="2"/>
    <cfRule type="top10" dxfId="176" priority="182" rank="2"/>
  </conditionalFormatting>
  <conditionalFormatting sqref="J66:R66">
    <cfRule type="top10" dxfId="175" priority="179" bottom="1" rank="2"/>
    <cfRule type="top10" dxfId="174" priority="180" rank="2"/>
  </conditionalFormatting>
  <conditionalFormatting sqref="J67:R67">
    <cfRule type="top10" dxfId="173" priority="177" bottom="1" rank="2"/>
    <cfRule type="top10" dxfId="172" priority="178" rank="2"/>
  </conditionalFormatting>
  <conditionalFormatting sqref="J68:R68">
    <cfRule type="top10" dxfId="171" priority="175" bottom="1" rank="2"/>
    <cfRule type="top10" dxfId="170" priority="176" rank="2"/>
  </conditionalFormatting>
  <conditionalFormatting sqref="J69:R69">
    <cfRule type="top10" dxfId="169" priority="173" bottom="1" rank="2"/>
    <cfRule type="top10" dxfId="168" priority="174" rank="2"/>
  </conditionalFormatting>
  <conditionalFormatting sqref="J72:R72">
    <cfRule type="top10" dxfId="167" priority="171" bottom="1" rank="1"/>
    <cfRule type="top10" dxfId="166" priority="172" rank="1"/>
  </conditionalFormatting>
  <conditionalFormatting sqref="J70:R70">
    <cfRule type="top10" dxfId="165" priority="169" bottom="1" rank="1"/>
    <cfRule type="top10" dxfId="164" priority="170" rank="1"/>
  </conditionalFormatting>
  <conditionalFormatting sqref="J71:R71">
    <cfRule type="top10" dxfId="163" priority="167" bottom="1" rank="1"/>
    <cfRule type="top10" dxfId="162" priority="168" rank="1"/>
  </conditionalFormatting>
  <conditionalFormatting sqref="J70:R70">
    <cfRule type="top10" dxfId="161" priority="165" bottom="1" rank="2"/>
    <cfRule type="top10" dxfId="160" priority="166" rank="2"/>
  </conditionalFormatting>
  <conditionalFormatting sqref="J71:R71">
    <cfRule type="top10" dxfId="159" priority="163" bottom="1" rank="2"/>
    <cfRule type="top10" dxfId="158" priority="164" rank="2"/>
  </conditionalFormatting>
  <conditionalFormatting sqref="J72:R72">
    <cfRule type="top10" dxfId="157" priority="161" bottom="1" rank="2"/>
    <cfRule type="top10" dxfId="156" priority="162" rank="2"/>
  </conditionalFormatting>
  <conditionalFormatting sqref="J73:R73">
    <cfRule type="top10" dxfId="155" priority="159" bottom="1" rank="1"/>
    <cfRule type="top10" dxfId="154" priority="160" rank="1"/>
  </conditionalFormatting>
  <conditionalFormatting sqref="J74:R74">
    <cfRule type="top10" dxfId="153" priority="157" bottom="1" rank="1"/>
    <cfRule type="top10" dxfId="152" priority="158" rank="1"/>
  </conditionalFormatting>
  <conditionalFormatting sqref="J75:R75">
    <cfRule type="top10" dxfId="151" priority="155" bottom="1" rank="1"/>
    <cfRule type="top10" dxfId="150" priority="156" rank="1"/>
  </conditionalFormatting>
  <conditionalFormatting sqref="J77:R77">
    <cfRule type="top10" dxfId="149" priority="153" bottom="1" rank="1"/>
    <cfRule type="top10" dxfId="148" priority="154" rank="1"/>
  </conditionalFormatting>
  <conditionalFormatting sqref="J80:R80">
    <cfRule type="top10" dxfId="147" priority="151" bottom="1" rank="1"/>
    <cfRule type="top10" dxfId="146" priority="152" rank="1"/>
  </conditionalFormatting>
  <conditionalFormatting sqref="J78:R78">
    <cfRule type="top10" dxfId="145" priority="149" bottom="1" rank="1"/>
    <cfRule type="top10" dxfId="144" priority="150" rank="1"/>
  </conditionalFormatting>
  <conditionalFormatting sqref="J79:R79">
    <cfRule type="top10" dxfId="143" priority="147" bottom="1" rank="1"/>
    <cfRule type="top10" dxfId="142" priority="148" rank="1"/>
  </conditionalFormatting>
  <conditionalFormatting sqref="J76:R76">
    <cfRule type="top10" dxfId="141" priority="145" bottom="1" rank="1"/>
    <cfRule type="top10" dxfId="140" priority="146" rank="1"/>
  </conditionalFormatting>
  <conditionalFormatting sqref="J73:R73">
    <cfRule type="top10" dxfId="139" priority="143" bottom="1" rank="2"/>
    <cfRule type="top10" dxfId="138" priority="144" rank="2"/>
  </conditionalFormatting>
  <conditionalFormatting sqref="J74:R74">
    <cfRule type="top10" dxfId="137" priority="141" bottom="1" rank="2"/>
    <cfRule type="top10" dxfId="136" priority="142" rank="2"/>
  </conditionalFormatting>
  <conditionalFormatting sqref="J75:R75">
    <cfRule type="top10" dxfId="135" priority="139" bottom="1" rank="2"/>
    <cfRule type="top10" dxfId="134" priority="140" rank="2"/>
  </conditionalFormatting>
  <conditionalFormatting sqref="J76:R76">
    <cfRule type="top10" dxfId="133" priority="137" bottom="1" rank="2"/>
    <cfRule type="top10" dxfId="132" priority="138" rank="2"/>
  </conditionalFormatting>
  <conditionalFormatting sqref="J77:R77">
    <cfRule type="top10" dxfId="131" priority="135" bottom="1" rank="2"/>
    <cfRule type="top10" dxfId="130" priority="136" rank="2"/>
  </conditionalFormatting>
  <conditionalFormatting sqref="J78:R78">
    <cfRule type="top10" dxfId="129" priority="133" bottom="1" rank="2"/>
    <cfRule type="top10" dxfId="128" priority="134" rank="2"/>
  </conditionalFormatting>
  <conditionalFormatting sqref="J79:R79">
    <cfRule type="top10" dxfId="127" priority="131" bottom="1" rank="2"/>
    <cfRule type="top10" dxfId="126" priority="132" rank="2"/>
  </conditionalFormatting>
  <conditionalFormatting sqref="J80:R80">
    <cfRule type="top10" dxfId="125" priority="129" bottom="1" rank="2"/>
    <cfRule type="top10" dxfId="124" priority="130" rank="2"/>
  </conditionalFormatting>
  <conditionalFormatting sqref="J83:R83">
    <cfRule type="top10" dxfId="123" priority="127" bottom="1" rank="1"/>
    <cfRule type="top10" dxfId="122" priority="128" rank="1"/>
  </conditionalFormatting>
  <conditionalFormatting sqref="J81:R81">
    <cfRule type="top10" dxfId="121" priority="125" bottom="1" rank="1"/>
    <cfRule type="top10" dxfId="120" priority="126" rank="1"/>
  </conditionalFormatting>
  <conditionalFormatting sqref="J82:R82">
    <cfRule type="top10" dxfId="119" priority="123" bottom="1" rank="1"/>
    <cfRule type="top10" dxfId="118" priority="124" rank="1"/>
  </conditionalFormatting>
  <conditionalFormatting sqref="J81:R81">
    <cfRule type="top10" dxfId="117" priority="121" bottom="1" rank="2"/>
    <cfRule type="top10" dxfId="116" priority="122" rank="2"/>
  </conditionalFormatting>
  <conditionalFormatting sqref="J82:R82">
    <cfRule type="top10" dxfId="115" priority="119" bottom="1" rank="2"/>
    <cfRule type="top10" dxfId="114" priority="120" rank="2"/>
  </conditionalFormatting>
  <conditionalFormatting sqref="J83:R83">
    <cfRule type="top10" dxfId="113" priority="117" bottom="1" rank="2"/>
    <cfRule type="top10" dxfId="112" priority="118" rank="2"/>
  </conditionalFormatting>
  <conditionalFormatting sqref="J84:R84">
    <cfRule type="top10" dxfId="111" priority="115" bottom="1" rank="1"/>
    <cfRule type="top10" dxfId="110" priority="116" rank="1"/>
  </conditionalFormatting>
  <conditionalFormatting sqref="J85:R85">
    <cfRule type="top10" dxfId="109" priority="113" bottom="1" rank="1"/>
    <cfRule type="top10" dxfId="108" priority="114" rank="1"/>
  </conditionalFormatting>
  <conditionalFormatting sqref="J87:R87">
    <cfRule type="top10" dxfId="107" priority="111" bottom="1" rank="1"/>
    <cfRule type="top10" dxfId="106" priority="112" rank="1"/>
  </conditionalFormatting>
  <conditionalFormatting sqref="J88:R88">
    <cfRule type="top10" dxfId="105" priority="109" bottom="1" rank="1"/>
    <cfRule type="top10" dxfId="104" priority="110" rank="1"/>
  </conditionalFormatting>
  <conditionalFormatting sqref="J91:R91">
    <cfRule type="top10" dxfId="103" priority="107" bottom="1" rank="1"/>
    <cfRule type="top10" dxfId="102" priority="108" rank="1"/>
  </conditionalFormatting>
  <conditionalFormatting sqref="J89:R89">
    <cfRule type="top10" dxfId="101" priority="105" bottom="1" rank="1"/>
    <cfRule type="top10" dxfId="100" priority="106" rank="1"/>
  </conditionalFormatting>
  <conditionalFormatting sqref="J90:R90">
    <cfRule type="top10" dxfId="99" priority="103" bottom="1" rank="1"/>
    <cfRule type="top10" dxfId="98" priority="104" rank="1"/>
  </conditionalFormatting>
  <conditionalFormatting sqref="J86:R86">
    <cfRule type="top10" dxfId="97" priority="101" bottom="1" rank="1"/>
    <cfRule type="top10" dxfId="96" priority="102" rank="1"/>
  </conditionalFormatting>
  <conditionalFormatting sqref="J84:R84">
    <cfRule type="top10" dxfId="95" priority="99" bottom="1" rank="2"/>
    <cfRule type="top10" dxfId="94" priority="100" rank="2"/>
  </conditionalFormatting>
  <conditionalFormatting sqref="J85:R85">
    <cfRule type="top10" dxfId="93" priority="97" bottom="1" rank="2"/>
    <cfRule type="top10" dxfId="92" priority="98" rank="2"/>
  </conditionalFormatting>
  <conditionalFormatting sqref="J87:R87">
    <cfRule type="top10" dxfId="91" priority="95" bottom="1" rank="2"/>
    <cfRule type="top10" dxfId="90" priority="96" rank="2"/>
  </conditionalFormatting>
  <conditionalFormatting sqref="J86:R86">
    <cfRule type="top10" dxfId="89" priority="93" bottom="1" rank="2"/>
    <cfRule type="top10" dxfId="88" priority="94" rank="2"/>
  </conditionalFormatting>
  <conditionalFormatting sqref="J88:R88">
    <cfRule type="top10" dxfId="87" priority="91" bottom="1" rank="2"/>
    <cfRule type="top10" dxfId="86" priority="92" rank="2"/>
  </conditionalFormatting>
  <conditionalFormatting sqref="J89:R89">
    <cfRule type="top10" dxfId="85" priority="89" bottom="1" rank="2"/>
    <cfRule type="top10" dxfId="84" priority="90" rank="2"/>
  </conditionalFormatting>
  <conditionalFormatting sqref="J90:R90">
    <cfRule type="top10" dxfId="83" priority="87" bottom="1" rank="2"/>
    <cfRule type="top10" dxfId="82" priority="88" rank="2"/>
  </conditionalFormatting>
  <conditionalFormatting sqref="J91:R91">
    <cfRule type="top10" dxfId="81" priority="85" bottom="1" rank="2"/>
    <cfRule type="top10" dxfId="80" priority="86" rank="2"/>
  </conditionalFormatting>
  <conditionalFormatting sqref="J92:R92">
    <cfRule type="top10" dxfId="79" priority="83" bottom="1" rank="1"/>
    <cfRule type="top10" dxfId="78" priority="84" rank="1"/>
  </conditionalFormatting>
  <conditionalFormatting sqref="J92:R92">
    <cfRule type="top10" dxfId="77" priority="81" bottom="1" rank="2"/>
    <cfRule type="top10" dxfId="76" priority="82" rank="2"/>
  </conditionalFormatting>
  <conditionalFormatting sqref="J95:R95">
    <cfRule type="top10" dxfId="75" priority="79" bottom="1" rank="1"/>
    <cfRule type="top10" dxfId="74" priority="80" rank="1"/>
  </conditionalFormatting>
  <conditionalFormatting sqref="J93:R93">
    <cfRule type="top10" dxfId="73" priority="77" bottom="1" rank="1"/>
    <cfRule type="top10" dxfId="72" priority="78" rank="1"/>
  </conditionalFormatting>
  <conditionalFormatting sqref="J94:R94">
    <cfRule type="top10" dxfId="71" priority="75" bottom="1" rank="1"/>
    <cfRule type="top10" dxfId="70" priority="76" rank="1"/>
  </conditionalFormatting>
  <conditionalFormatting sqref="J93:R93">
    <cfRule type="top10" dxfId="69" priority="73" bottom="1" rank="2"/>
    <cfRule type="top10" dxfId="68" priority="74" rank="2"/>
  </conditionalFormatting>
  <conditionalFormatting sqref="J94:R94">
    <cfRule type="top10" dxfId="67" priority="71" bottom="1" rank="2"/>
    <cfRule type="top10" dxfId="66" priority="72" rank="2"/>
  </conditionalFormatting>
  <conditionalFormatting sqref="J95:R95">
    <cfRule type="top10" dxfId="65" priority="69" bottom="1" rank="2"/>
    <cfRule type="top10" dxfId="64" priority="70" rank="2"/>
  </conditionalFormatting>
  <conditionalFormatting sqref="J96:R96">
    <cfRule type="top10" dxfId="63" priority="67" bottom="1" rank="1"/>
    <cfRule type="top10" dxfId="62" priority="68" rank="1"/>
  </conditionalFormatting>
  <conditionalFormatting sqref="J97:R97">
    <cfRule type="top10" dxfId="61" priority="65" bottom="1" rank="1"/>
    <cfRule type="top10" dxfId="60" priority="66" rank="1"/>
  </conditionalFormatting>
  <conditionalFormatting sqref="J98:R98">
    <cfRule type="top10" dxfId="59" priority="63" bottom="1" rank="1"/>
    <cfRule type="top10" dxfId="58" priority="64" rank="1"/>
  </conditionalFormatting>
  <conditionalFormatting sqref="J100:R100">
    <cfRule type="top10" dxfId="57" priority="61" bottom="1" rank="1"/>
    <cfRule type="top10" dxfId="56" priority="62" rank="1"/>
  </conditionalFormatting>
  <conditionalFormatting sqref="J103:R103">
    <cfRule type="top10" dxfId="55" priority="59" bottom="1" rank="1"/>
    <cfRule type="top10" dxfId="54" priority="60" rank="1"/>
  </conditionalFormatting>
  <conditionalFormatting sqref="J101:R101">
    <cfRule type="top10" dxfId="53" priority="57" bottom="1" rank="1"/>
    <cfRule type="top10" dxfId="52" priority="58" rank="1"/>
  </conditionalFormatting>
  <conditionalFormatting sqref="J102:R102">
    <cfRule type="top10" dxfId="51" priority="55" bottom="1" rank="1"/>
    <cfRule type="top10" dxfId="50" priority="56" rank="1"/>
  </conditionalFormatting>
  <conditionalFormatting sqref="J99:R99">
    <cfRule type="top10" dxfId="49" priority="53" bottom="1" rank="1"/>
    <cfRule type="top10" dxfId="48" priority="54" rank="1"/>
  </conditionalFormatting>
  <conditionalFormatting sqref="J96:R96">
    <cfRule type="top10" dxfId="47" priority="51" bottom="1" rank="2"/>
    <cfRule type="top10" dxfId="46" priority="52" rank="2"/>
  </conditionalFormatting>
  <conditionalFormatting sqref="J97:R97">
    <cfRule type="top10" dxfId="45" priority="49" bottom="1" rank="2"/>
    <cfRule type="top10" dxfId="44" priority="50" rank="2"/>
  </conditionalFormatting>
  <conditionalFormatting sqref="J98:R98">
    <cfRule type="top10" dxfId="43" priority="47" bottom="1" rank="2"/>
    <cfRule type="top10" dxfId="42" priority="48" rank="2"/>
  </conditionalFormatting>
  <conditionalFormatting sqref="J99:R99">
    <cfRule type="top10" dxfId="41" priority="45" bottom="1" rank="2"/>
    <cfRule type="top10" dxfId="40" priority="46" rank="2"/>
  </conditionalFormatting>
  <conditionalFormatting sqref="J100:R100">
    <cfRule type="top10" dxfId="39" priority="43" bottom="1" rank="2"/>
    <cfRule type="top10" dxfId="38" priority="44" rank="2"/>
  </conditionalFormatting>
  <conditionalFormatting sqref="J101:R101">
    <cfRule type="top10" dxfId="37" priority="41" bottom="1" rank="2"/>
    <cfRule type="top10" dxfId="36" priority="42" rank="2"/>
  </conditionalFormatting>
  <conditionalFormatting sqref="J102:R102">
    <cfRule type="top10" dxfId="35" priority="39" bottom="1" rank="2"/>
    <cfRule type="top10" dxfId="34" priority="40" rank="2"/>
  </conditionalFormatting>
  <conditionalFormatting sqref="J103:R103">
    <cfRule type="top10" dxfId="33" priority="37" bottom="1" rank="2"/>
    <cfRule type="top10" dxfId="32" priority="38" rank="2"/>
  </conditionalFormatting>
  <conditionalFormatting sqref="J104:R104">
    <cfRule type="top10" dxfId="31" priority="35" bottom="1" rank="1"/>
    <cfRule type="top10" dxfId="30" priority="36" rank="1"/>
  </conditionalFormatting>
  <conditionalFormatting sqref="J106:R106">
    <cfRule type="top10" dxfId="29" priority="33" bottom="1" rank="1"/>
    <cfRule type="top10" dxfId="28" priority="34" rank="1"/>
  </conditionalFormatting>
  <conditionalFormatting sqref="J109:R109">
    <cfRule type="top10" dxfId="27" priority="31" bottom="1" rank="1"/>
    <cfRule type="top10" dxfId="26" priority="32" rank="1"/>
  </conditionalFormatting>
  <conditionalFormatting sqref="J107:R107">
    <cfRule type="top10" dxfId="25" priority="29" bottom="1" rank="1"/>
    <cfRule type="top10" dxfId="24" priority="30" rank="1"/>
  </conditionalFormatting>
  <conditionalFormatting sqref="J108:R108">
    <cfRule type="top10" dxfId="23" priority="27" bottom="1" rank="1"/>
    <cfRule type="top10" dxfId="22" priority="28" rank="1"/>
  </conditionalFormatting>
  <conditionalFormatting sqref="J105:R105">
    <cfRule type="top10" dxfId="21" priority="25" bottom="1" rank="1"/>
    <cfRule type="top10" dxfId="20" priority="26" rank="1"/>
  </conditionalFormatting>
  <conditionalFormatting sqref="J104:R104">
    <cfRule type="top10" dxfId="19" priority="23" bottom="1" rank="2"/>
    <cfRule type="top10" dxfId="18" priority="24" rank="2"/>
  </conditionalFormatting>
  <conditionalFormatting sqref="J105:R105">
    <cfRule type="top10" dxfId="17" priority="21" bottom="1" rank="2"/>
    <cfRule type="top10" dxfId="16" priority="22" rank="2"/>
  </conditionalFormatting>
  <conditionalFormatting sqref="J106:R106">
    <cfRule type="top10" dxfId="15" priority="19" bottom="1" rank="2"/>
    <cfRule type="top10" dxfId="14" priority="20" rank="2"/>
  </conditionalFormatting>
  <conditionalFormatting sqref="J107:R107">
    <cfRule type="top10" dxfId="13" priority="17" bottom="1" rank="2"/>
    <cfRule type="top10" dxfId="12" priority="18" rank="2"/>
  </conditionalFormatting>
  <conditionalFormatting sqref="J108:R108">
    <cfRule type="top10" dxfId="11" priority="15" bottom="1" rank="2"/>
    <cfRule type="top10" dxfId="10" priority="16" rank="2"/>
  </conditionalFormatting>
  <conditionalFormatting sqref="J109:R109">
    <cfRule type="top10" dxfId="9" priority="13" bottom="1" rank="2"/>
    <cfRule type="top10" dxfId="8" priority="14" rank="2"/>
  </conditionalFormatting>
  <conditionalFormatting sqref="J111:R111">
    <cfRule type="top10" dxfId="7" priority="11" bottom="1" rank="1"/>
    <cfRule type="top10" dxfId="6" priority="12" rank="1"/>
  </conditionalFormatting>
  <conditionalFormatting sqref="J110:R110">
    <cfRule type="top10" dxfId="5" priority="9" bottom="1" rank="1"/>
    <cfRule type="top10" dxfId="4" priority="10" rank="1"/>
  </conditionalFormatting>
  <conditionalFormatting sqref="J110:R110">
    <cfRule type="top10" dxfId="3" priority="7" bottom="1" rank="2"/>
    <cfRule type="top10" dxfId="2" priority="8" rank="2"/>
  </conditionalFormatting>
  <conditionalFormatting sqref="J111:R111">
    <cfRule type="top10" dxfId="1" priority="5" bottom="1" rank="2"/>
    <cfRule type="top10" dxfId="0" priority="6" rank="2"/>
  </conditionalFormatting>
  <pageMargins left="0.25" right="0.25" top="0.25" bottom="0.25" header="0.25" footer="0.2"/>
  <pageSetup paperSize="5" scale="55" fitToHeight="6" orientation="landscape" r:id="rId1"/>
  <headerFooter alignWithMargins="0"/>
  <rowBreaks count="5" manualBreakCount="5">
    <brk id="27" max="38" man="1"/>
    <brk id="53" max="38" man="1"/>
    <brk id="69" max="38" man="1"/>
    <brk id="85" max="38" man="1"/>
    <brk id="111"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demographics</vt:lpstr>
      <vt:lpstr>Overall result summary</vt:lpstr>
      <vt:lpstr>gender result summary</vt:lpstr>
      <vt:lpstr>Race&amp;Ethnicity result summary</vt:lpstr>
      <vt:lpstr>trends across disciplines</vt:lpstr>
      <vt:lpstr>'gender result summary'!Print_Area</vt:lpstr>
      <vt:lpstr>'Overall result summary'!Print_Area</vt:lpstr>
      <vt:lpstr>'trends across disciplines'!Print_Area</vt:lpstr>
      <vt:lpstr>'gender result summary'!Print_Titles</vt:lpstr>
      <vt:lpstr>'Overall result summary'!Print_Titles</vt:lpstr>
      <vt:lpstr>'Race&amp;Ethnicity result summary'!Print_Titles</vt:lpstr>
      <vt:lpstr>'trends across disciplines'!Print_Titles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Kochera Kirby</dc:creator>
  <cp:lastModifiedBy>Yvonne Kochera Kirby</cp:lastModifiedBy>
  <dcterms:created xsi:type="dcterms:W3CDTF">2010-07-23T21:06:36Z</dcterms:created>
  <dcterms:modified xsi:type="dcterms:W3CDTF">2010-07-23T21:26:05Z</dcterms:modified>
</cp:coreProperties>
</file>